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900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3" i="2" l="1"/>
  <c r="M12" i="2" s="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64" i="2"/>
  <c r="J68"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<sst xmlns="http://schemas.openxmlformats.org/spreadsheetml/2006/main" count="208" uniqueCount="102">
  <si>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</si>
  <si>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</si>
  <si>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</si>
  <si>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</si>
  <si>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</si>
  <si>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</si>
  <si>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</si>
  <si>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</si>
  <si>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</si>
  <si>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</si>
  <si>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</si>
  <si>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</si>
  <si>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</si>
  <si>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</si>
  <si>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</si>
  <si>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</si>
  <si>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</si>
  <si>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</si>
  <si>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</si>
  <si>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</si>
  <si>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</si>
  <si>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</si>
  <si>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</si>
  <si>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</si>
  <si>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</si>
  <si>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</si>
  <si>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</si>
  <si>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</si>
  <si>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</si>
  <si>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</si>
  <si>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</si>
  <si>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</si>
  <si>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</si>
  <si>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</si>
  <si>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</si>
  <si>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</si>
  <si>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</si>
  <si>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</si>
  <si>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</si>
  <si>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</si>
  <si>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</si>
  <si>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</si>
  <si>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</si>
  <si>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</si>
  <si>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</si>
  <si>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</si>
  <si>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</si>
  <si>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</si>
  <si>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</si>
  <si>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</si>
  <si>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</si>
  <si>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</si>
  <si>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</si>
  <si>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</si>
  <si>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</si>
  <si>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</si>
  <si>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</si>
  <si>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</si>
  <si>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</si>
  <si>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</si>
  <si>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</si>
  <si>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</si>
  <si>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</si>
  <si>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</si>
  <si>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</si>
  <si>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</si>
  <si>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</si>
  <si>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</si>
  <si>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Quellstück</t>
  </si>
  <si>
    <t>o</t>
  </si>
  <si>
    <t>Körnermischung</t>
  </si>
  <si>
    <t>o2</t>
  </si>
  <si>
    <t>maltflakes Roggen</t>
  </si>
  <si>
    <t>u2</t>
  </si>
  <si>
    <t>Lupinenschrot</t>
  </si>
  <si>
    <t>Leinsamen</t>
  </si>
  <si>
    <t>Sonnenblumenkerne geröstet</t>
  </si>
  <si>
    <t>fermalt</t>
  </si>
  <si>
    <t>Pflanzenöl</t>
  </si>
  <si>
    <t>u</t>
  </si>
  <si>
    <t>liquimalt gold</t>
  </si>
  <si>
    <t>Salz</t>
  </si>
  <si>
    <t>Wasser kalt</t>
  </si>
  <si>
    <t>Weizenmehl Type 550</t>
  </si>
  <si>
    <t>Durum-Crisp extrafein</t>
  </si>
  <si>
    <t>minimalback 0,5%</t>
  </si>
  <si>
    <t>Hefe (Menge nach Führung)</t>
  </si>
  <si>
    <t>Wasser ca.</t>
  </si>
  <si>
    <t>Norweger-Brötchen</t>
  </si>
  <si>
    <t>lockeres, dunkles Körnerbrötchen</t>
  </si>
  <si>
    <t>über Nacht</t>
  </si>
  <si>
    <t>8 Minuten</t>
  </si>
  <si>
    <t>25°C</t>
  </si>
  <si>
    <t>betriebsüblich</t>
  </si>
  <si>
    <t>3 Minuten (auskneten)</t>
  </si>
  <si>
    <t>Dinkelsauerteig getrocknet</t>
  </si>
  <si>
    <t>- Der Durum-Crisp kann gegen Dinkel-Crisp oder Mais-Crisp ausgetauscht werden.
- Anstatt Roggenmalzflocken können Dinkelmalzflocken oder auch andere Flocken eingesetzt werden.
- Erhöhen des Roggenanteils durch Austausch von 10 - 20 % des Weizenmehls im Hauptteig
- Einstellen der gewünschten Krumenfarbe durch die Menge an fermalt (fermentiertes Roggenmalz)</t>
  </si>
  <si>
    <t>Hartweizen-Extrudat</t>
  </si>
  <si>
    <t>Malzextrakt hell, flüssig</t>
  </si>
  <si>
    <t>120 - 130 Sr°</t>
  </si>
  <si>
    <t>Roggenmalzflocken</t>
  </si>
  <si>
    <t>- Die Körnermischung kann in größeren Mengen auf Vorrat vorbereitet werden.
- Die Roggenmalzflocken sorgen für einen angenehmen Geschmack und ein schönes Krumenbild.
- das Extrudat sorgt für Stabilität und Frischhaltung
- mit dem fermalt werden sowohl Farbe als auch Geschmack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</si>
</sst>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89</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4.2000000000000011</v>
      </c>
      <c r="D12" s="37" t="str">
        <f t="shared" ref="D12:D20" si="2">IF(AND(O12&lt;&gt;"",M12&lt;&gt;""),$O12,"")</f>
        <v>kg</v>
      </c>
      <c r="E12" s="38">
        <f t="shared" ref="E12:G21" si="3">IF(AND($L$5&gt;0,$O$46&gt;0),"-----",IF($C12&lt;&gt;"",IF($M12&lt;$O$3,$C12*E$47,ROUND($C12*E$47,2)),""))</f>
        <v>4.2000000000000011</v>
      </c>
      <c r="F12" s="38">
        <f t="shared" si="3"/>
        <v>8.4000000000000021</v>
      </c>
      <c r="G12" s="38">
        <f t="shared" si="3"/>
        <v>12.600000000000003</v>
      </c>
      <c r="H12" s="34"/>
      <c r="I12" s="39"/>
      <c r="J12" s="40" t="str">
        <f>IF(L12&lt;&gt;"","X","")</f>
        <v>X</v>
      </c>
      <c r="K12" s="41" t="s">
        <v>55</v>
      </c>
      <c r="L12" s="42" t="s">
        <v>68</v>
      </c>
      <c r="M12" s="43">
        <f>SUM(M13,M20:M23)</f>
        <v>4.2000000000000011</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Körnermischung</v>
      </c>
      <c r="C13" s="36">
        <f t="shared" si="1"/>
        <v>1.4800000000000002</v>
      </c>
      <c r="D13" s="37" t="str">
        <f t="shared" si="2"/>
        <v>kg</v>
      </c>
      <c r="E13" s="38">
        <f t="shared" si="3"/>
        <v>1.4800000000000002</v>
      </c>
      <c r="F13" s="38">
        <f t="shared" si="3"/>
        <v>2.9600000000000004</v>
      </c>
      <c r="G13" s="38">
        <f t="shared" si="3"/>
        <v>4.4400000000000004</v>
      </c>
      <c r="H13" s="34"/>
      <c r="I13" s="39"/>
      <c r="J13" s="40" t="str">
        <f t="shared" ref="J13:J43" si="5">IF(L13&lt;&gt;"","X","")</f>
        <v>X</v>
      </c>
      <c r="K13" s="41" t="s">
        <v>55</v>
      </c>
      <c r="L13" s="42" t="s">
        <v>70</v>
      </c>
      <c r="M13" s="43">
        <f>SUM(M14:M19)</f>
        <v>1.4800000000000002</v>
      </c>
      <c r="N13" s="39"/>
      <c r="O13" s="44" t="s">
        <v>7</v>
      </c>
      <c r="P13" s="39"/>
      <c r="Q13" s="45" t="s">
        <v>71</v>
      </c>
      <c r="R13" s="39"/>
      <c r="S13" s="42"/>
      <c r="T13" s="33"/>
      <c r="W13" s="46" t="s">
        <v>7</v>
      </c>
      <c r="X13" s="47">
        <f t="shared" si="4"/>
        <v>0</v>
      </c>
    </row>
    <row r="14" spans="1:24" s="46" customFormat="1" ht="20.25" customHeight="1" x14ac:dyDescent="0.2">
      <c r="A14" s="34"/>
      <c r="B14" s="35" t="str">
        <f t="shared" si="0"/>
        <v xml:space="preserve">         maltflakes Roggen</v>
      </c>
      <c r="C14" s="36">
        <f t="shared" si="1"/>
        <v>0.3</v>
      </c>
      <c r="D14" s="37" t="str">
        <f t="shared" si="2"/>
        <v>kg</v>
      </c>
      <c r="E14" s="38">
        <f t="shared" si="3"/>
        <v>0.3</v>
      </c>
      <c r="F14" s="38">
        <f t="shared" si="3"/>
        <v>0.6</v>
      </c>
      <c r="G14" s="38">
        <f t="shared" si="3"/>
        <v>0.89999999999999991</v>
      </c>
      <c r="H14" s="34"/>
      <c r="I14" s="39"/>
      <c r="J14" s="40" t="str">
        <f t="shared" si="5"/>
        <v>X</v>
      </c>
      <c r="K14" s="41" t="s">
        <v>55</v>
      </c>
      <c r="L14" s="42" t="s">
        <v>72</v>
      </c>
      <c r="M14" s="43">
        <v>0.3</v>
      </c>
      <c r="N14" s="39"/>
      <c r="O14" s="44" t="s">
        <v>7</v>
      </c>
      <c r="P14" s="39"/>
      <c r="Q14" s="45" t="s">
        <v>73</v>
      </c>
      <c r="R14" s="39"/>
      <c r="S14" s="42" t="s">
        <v>100</v>
      </c>
      <c r="T14" s="33"/>
      <c r="W14" s="46" t="s">
        <v>7</v>
      </c>
      <c r="X14" s="47">
        <f t="shared" si="4"/>
        <v>0.3</v>
      </c>
    </row>
    <row r="15" spans="1:24" s="46" customFormat="1" ht="20.25" customHeight="1" x14ac:dyDescent="0.2">
      <c r="A15" s="34"/>
      <c r="B15" s="35" t="str">
        <f t="shared" si="0"/>
        <v xml:space="preserve">         Lupinenschrot</v>
      </c>
      <c r="C15" s="36">
        <f t="shared" si="1"/>
        <v>0.30000000000000004</v>
      </c>
      <c r="D15" s="37" t="str">
        <f t="shared" si="2"/>
        <v>kg</v>
      </c>
      <c r="E15" s="38">
        <f t="shared" si="3"/>
        <v>0.30000000000000004</v>
      </c>
      <c r="F15" s="38">
        <f t="shared" si="3"/>
        <v>0.60000000000000009</v>
      </c>
      <c r="G15" s="38">
        <f t="shared" si="3"/>
        <v>0.90000000000000013</v>
      </c>
      <c r="H15" s="34"/>
      <c r="I15" s="39"/>
      <c r="J15" s="40" t="str">
        <f t="shared" si="5"/>
        <v>X</v>
      </c>
      <c r="K15" s="41" t="s">
        <v>55</v>
      </c>
      <c r="L15" s="42" t="s">
        <v>74</v>
      </c>
      <c r="M15" s="43">
        <v>0.30000000000000004</v>
      </c>
      <c r="N15" s="39"/>
      <c r="O15" s="44" t="s">
        <v>7</v>
      </c>
      <c r="P15" s="39"/>
      <c r="Q15" s="45" t="s">
        <v>73</v>
      </c>
      <c r="R15" s="39"/>
      <c r="S15" s="42"/>
      <c r="T15" s="33"/>
      <c r="W15" s="46" t="s">
        <v>7</v>
      </c>
      <c r="X15" s="47">
        <f t="shared" si="4"/>
        <v>0.30000000000000004</v>
      </c>
    </row>
    <row r="16" spans="1:24" s="46" customFormat="1" ht="20.25" customHeight="1" x14ac:dyDescent="0.2">
      <c r="A16" s="34"/>
      <c r="B16" s="35" t="str">
        <f t="shared" si="0"/>
        <v xml:space="preserve">         Leinsamen</v>
      </c>
      <c r="C16" s="36">
        <f t="shared" si="1"/>
        <v>0.30000000000000004</v>
      </c>
      <c r="D16" s="37" t="str">
        <f t="shared" si="2"/>
        <v>kg</v>
      </c>
      <c r="E16" s="38">
        <f t="shared" si="3"/>
        <v>0.30000000000000004</v>
      </c>
      <c r="F16" s="38">
        <f t="shared" si="3"/>
        <v>0.60000000000000009</v>
      </c>
      <c r="G16" s="38">
        <f t="shared" si="3"/>
        <v>0.90000000000000013</v>
      </c>
      <c r="H16" s="34"/>
      <c r="I16" s="39"/>
      <c r="J16" s="40" t="str">
        <f t="shared" si="5"/>
        <v>X</v>
      </c>
      <c r="K16" s="41" t="s">
        <v>55</v>
      </c>
      <c r="L16" s="42" t="s">
        <v>75</v>
      </c>
      <c r="M16" s="43">
        <v>0.30000000000000004</v>
      </c>
      <c r="N16" s="39"/>
      <c r="O16" s="44" t="s">
        <v>7</v>
      </c>
      <c r="P16" s="39"/>
      <c r="Q16" s="45" t="s">
        <v>73</v>
      </c>
      <c r="R16" s="39"/>
      <c r="S16" s="42"/>
      <c r="T16" s="33"/>
      <c r="W16" s="46" t="s">
        <v>7</v>
      </c>
      <c r="X16" s="47">
        <f t="shared" si="4"/>
        <v>0.30000000000000004</v>
      </c>
    </row>
    <row r="17" spans="1:24" s="46" customFormat="1" ht="20.25" customHeight="1" x14ac:dyDescent="0.2">
      <c r="A17" s="34"/>
      <c r="B17" s="35" t="str">
        <f t="shared" si="0"/>
        <v xml:space="preserve">         Sonnenblumenkerne geröstet</v>
      </c>
      <c r="C17" s="36">
        <f t="shared" si="1"/>
        <v>0.30000000000000004</v>
      </c>
      <c r="D17" s="37" t="str">
        <f t="shared" si="2"/>
        <v>kg</v>
      </c>
      <c r="E17" s="38">
        <f t="shared" si="3"/>
        <v>0.30000000000000004</v>
      </c>
      <c r="F17" s="38">
        <f t="shared" si="3"/>
        <v>0.60000000000000009</v>
      </c>
      <c r="G17" s="38">
        <f t="shared" si="3"/>
        <v>0.90000000000000013</v>
      </c>
      <c r="H17" s="34"/>
      <c r="I17" s="39"/>
      <c r="J17" s="40" t="str">
        <f t="shared" si="5"/>
        <v>X</v>
      </c>
      <c r="K17" s="41" t="s">
        <v>55</v>
      </c>
      <c r="L17" s="42" t="s">
        <v>76</v>
      </c>
      <c r="M17" s="43">
        <v>0.30000000000000004</v>
      </c>
      <c r="N17" s="39"/>
      <c r="O17" s="44" t="s">
        <v>7</v>
      </c>
      <c r="P17" s="39"/>
      <c r="Q17" s="45" t="s">
        <v>73</v>
      </c>
      <c r="R17" s="39"/>
      <c r="S17" s="42"/>
      <c r="T17" s="33"/>
      <c r="W17" s="46" t="s">
        <v>7</v>
      </c>
      <c r="X17" s="47">
        <f t="shared" si="4"/>
        <v>0.30000000000000004</v>
      </c>
    </row>
    <row r="18" spans="1:24" s="46" customFormat="1" ht="20.25" customHeight="1" x14ac:dyDescent="0.2">
      <c r="A18" s="34"/>
      <c r="B18" s="35" t="str">
        <f t="shared" si="0"/>
        <v xml:space="preserve">         fermalt</v>
      </c>
      <c r="C18" s="36">
        <f t="shared" si="1"/>
        <v>0.08</v>
      </c>
      <c r="D18" s="37" t="str">
        <f t="shared" si="2"/>
        <v>kg</v>
      </c>
      <c r="E18" s="38">
        <f t="shared" si="3"/>
        <v>0.08</v>
      </c>
      <c r="F18" s="38">
        <f t="shared" si="3"/>
        <v>0.16</v>
      </c>
      <c r="G18" s="38">
        <f t="shared" si="3"/>
        <v>0.24</v>
      </c>
      <c r="H18" s="34"/>
      <c r="I18" s="39"/>
      <c r="J18" s="40" t="str">
        <f t="shared" si="5"/>
        <v>X</v>
      </c>
      <c r="K18" s="41" t="s">
        <v>55</v>
      </c>
      <c r="L18" s="42" t="s">
        <v>77</v>
      </c>
      <c r="M18" s="43">
        <v>0.08</v>
      </c>
      <c r="N18" s="39"/>
      <c r="O18" s="44" t="s">
        <v>7</v>
      </c>
      <c r="P18" s="39"/>
      <c r="Q18" s="45" t="s">
        <v>73</v>
      </c>
      <c r="R18" s="39"/>
      <c r="S18" s="42"/>
      <c r="T18" s="33"/>
      <c r="W18" s="46" t="s">
        <v>7</v>
      </c>
      <c r="X18" s="47">
        <f t="shared" si="4"/>
        <v>0.08</v>
      </c>
    </row>
    <row r="19" spans="1:24" s="46" customFormat="1" ht="20.25" customHeight="1" x14ac:dyDescent="0.2">
      <c r="A19" s="34"/>
      <c r="B19" s="35" t="str">
        <f t="shared" si="0"/>
        <v xml:space="preserve">         Dinkelsauerteig getrocknet</v>
      </c>
      <c r="C19" s="36">
        <f t="shared" si="1"/>
        <v>0.2</v>
      </c>
      <c r="D19" s="37" t="str">
        <f t="shared" si="2"/>
        <v>kg</v>
      </c>
      <c r="E19" s="38">
        <f t="shared" si="3"/>
        <v>0.2</v>
      </c>
      <c r="F19" s="38">
        <f t="shared" si="3"/>
        <v>0.4</v>
      </c>
      <c r="G19" s="38">
        <f t="shared" si="3"/>
        <v>0.60000000000000009</v>
      </c>
      <c r="H19" s="34"/>
      <c r="I19" s="39"/>
      <c r="J19" s="40" t="str">
        <f t="shared" si="5"/>
        <v>X</v>
      </c>
      <c r="K19" s="41" t="s">
        <v>55</v>
      </c>
      <c r="L19" s="42" t="s">
        <v>95</v>
      </c>
      <c r="M19" s="43">
        <v>0.2</v>
      </c>
      <c r="N19" s="39"/>
      <c r="O19" s="44" t="s">
        <v>7</v>
      </c>
      <c r="P19" s="39"/>
      <c r="Q19" s="45" t="s">
        <v>73</v>
      </c>
      <c r="R19" s="39"/>
      <c r="S19" s="42" t="s">
        <v>99</v>
      </c>
      <c r="T19" s="33"/>
      <c r="W19" s="46" t="s">
        <v>7</v>
      </c>
      <c r="X19" s="47">
        <f t="shared" si="4"/>
        <v>0.2</v>
      </c>
    </row>
    <row r="20" spans="1:24" s="46" customFormat="1" ht="20.25" customHeight="1" x14ac:dyDescent="0.2">
      <c r="A20" s="34"/>
      <c r="B20" s="35" t="str">
        <f t="shared" si="0"/>
        <v xml:space="preserve">     Pflanzenöl</v>
      </c>
      <c r="C20" s="36">
        <f t="shared" si="1"/>
        <v>0.1</v>
      </c>
      <c r="D20" s="37" t="str">
        <f t="shared" si="2"/>
        <v>kg</v>
      </c>
      <c r="E20" s="38">
        <f t="shared" si="3"/>
        <v>0.1</v>
      </c>
      <c r="F20" s="38">
        <f t="shared" si="3"/>
        <v>0.2</v>
      </c>
      <c r="G20" s="38">
        <f t="shared" si="3"/>
        <v>0.30000000000000004</v>
      </c>
      <c r="H20" s="34"/>
      <c r="I20" s="39"/>
      <c r="J20" s="40" t="str">
        <f>IF(L20&lt;&gt;"","X","")</f>
        <v>X</v>
      </c>
      <c r="K20" s="41" t="s">
        <v>55</v>
      </c>
      <c r="L20" s="42" t="s">
        <v>78</v>
      </c>
      <c r="M20" s="43">
        <v>0.1</v>
      </c>
      <c r="N20" s="39"/>
      <c r="O20" s="44" t="s">
        <v>7</v>
      </c>
      <c r="P20" s="39"/>
      <c r="Q20" s="45" t="s">
        <v>79</v>
      </c>
      <c r="R20" s="39"/>
      <c r="S20" s="42"/>
      <c r="T20" s="33"/>
      <c r="W20" s="46" t="s">
        <v>7</v>
      </c>
      <c r="X20" s="47">
        <f t="shared" si="4"/>
        <v>0.1</v>
      </c>
    </row>
    <row r="21" spans="1:24" s="46" customFormat="1" ht="20.25" customHeight="1" x14ac:dyDescent="0.2">
      <c r="A21" s="34"/>
      <c r="B21" s="35" t="str">
        <f t="shared" si="0"/>
        <v xml:space="preserve">     liquimalt gold</v>
      </c>
      <c r="C21" s="36">
        <f t="shared" ref="C21:C30" si="6">IF(AND(L21&lt;&gt;"",M21&lt;&gt;""),M21,"")</f>
        <v>0.3</v>
      </c>
      <c r="D21" s="37" t="str">
        <f t="shared" ref="D21:D30" si="7">IF(AND(O21&lt;&gt;"",M21&lt;&gt;""),$O21,"")</f>
        <v>kg</v>
      </c>
      <c r="E21" s="38">
        <f t="shared" si="3"/>
        <v>0.3</v>
      </c>
      <c r="F21" s="38">
        <f t="shared" si="3"/>
        <v>0.6</v>
      </c>
      <c r="G21" s="38">
        <f t="shared" si="3"/>
        <v>0.89999999999999991</v>
      </c>
      <c r="H21" s="34"/>
      <c r="I21" s="39"/>
      <c r="J21" s="40" t="str">
        <f t="shared" si="5"/>
        <v>X</v>
      </c>
      <c r="K21" s="41" t="s">
        <v>55</v>
      </c>
      <c r="L21" s="42" t="s">
        <v>80</v>
      </c>
      <c r="M21" s="43">
        <v>0.3</v>
      </c>
      <c r="N21" s="39"/>
      <c r="O21" s="44" t="s">
        <v>7</v>
      </c>
      <c r="P21" s="39"/>
      <c r="Q21" s="45" t="s">
        <v>79</v>
      </c>
      <c r="R21" s="39"/>
      <c r="S21" s="42" t="s">
        <v>98</v>
      </c>
      <c r="T21" s="33"/>
      <c r="W21" s="46" t="s">
        <v>7</v>
      </c>
      <c r="X21" s="47">
        <f t="shared" si="4"/>
        <v>0.3</v>
      </c>
    </row>
    <row r="22" spans="1:24" s="46" customFormat="1" ht="20.25" customHeight="1" x14ac:dyDescent="0.2">
      <c r="A22" s="34"/>
      <c r="B22" s="35" t="str">
        <f t="shared" si="0"/>
        <v xml:space="preserve">     Salz</v>
      </c>
      <c r="C22" s="36">
        <f t="shared" si="6"/>
        <v>0.22</v>
      </c>
      <c r="D22" s="37" t="str">
        <f t="shared" si="7"/>
        <v>kg</v>
      </c>
      <c r="E22" s="38">
        <f>IF(AND($L$5&gt;0,$O$46&gt;0),"-----",IF($C22&lt;&gt;"",IF($M22&lt;$O$3,$C22*E$47,ROUND($C22*E$47,2)),""))</f>
        <v>0.22</v>
      </c>
      <c r="F22" s="38">
        <f>IF(AND($L$5&gt;0,$O$46&gt;0),"-----",IF($C22&lt;&gt;"",IF($M22&lt;$O$3,$C22*F$47,ROUND($C22*F$47,2)),""))</f>
        <v>0.44</v>
      </c>
      <c r="G22" s="38">
        <f>IF(AND($L$5&gt;0,$O$46&gt;0),"-----",IF($C22&lt;&gt;"",IF($M22&lt;$O$3,$C22*G$47,ROUND($C22*G$47,2)),""))</f>
        <v>0.66</v>
      </c>
      <c r="H22" s="34"/>
      <c r="I22" s="39"/>
      <c r="J22" s="40" t="str">
        <f t="shared" si="5"/>
        <v>X</v>
      </c>
      <c r="K22" s="41" t="s">
        <v>55</v>
      </c>
      <c r="L22" s="42" t="s">
        <v>81</v>
      </c>
      <c r="M22" s="43">
        <v>0.22</v>
      </c>
      <c r="N22" s="39"/>
      <c r="O22" s="44" t="s">
        <v>7</v>
      </c>
      <c r="P22" s="39"/>
      <c r="Q22" s="45" t="s">
        <v>79</v>
      </c>
      <c r="R22" s="39"/>
      <c r="S22" s="42"/>
      <c r="T22" s="33"/>
      <c r="W22" s="46" t="s">
        <v>7</v>
      </c>
      <c r="X22" s="47">
        <f t="shared" si="4"/>
        <v>0.22</v>
      </c>
    </row>
    <row r="23" spans="1:24" s="46" customFormat="1" ht="20.25" customHeight="1" x14ac:dyDescent="0.2">
      <c r="A23" s="34"/>
      <c r="B23" s="35" t="str">
        <f t="shared" si="0"/>
        <v xml:space="preserve">     Wasser kalt</v>
      </c>
      <c r="C23" s="36">
        <f t="shared" si="6"/>
        <v>2.1</v>
      </c>
      <c r="D23" s="37" t="str">
        <f t="shared" si="7"/>
        <v>kg</v>
      </c>
      <c r="E23" s="38">
        <f t="shared" ref="E23:G43" si="8">IF(AND($L$5&gt;0,$O$46&gt;0),"-----",IF($C23&lt;&gt;"",IF($M23&lt;$O$3,$C23*E$47,ROUND($C23*E$47,2)),""))</f>
        <v>2.1</v>
      </c>
      <c r="F23" s="38">
        <f t="shared" si="8"/>
        <v>4.2</v>
      </c>
      <c r="G23" s="38">
        <f t="shared" si="8"/>
        <v>6.3000000000000007</v>
      </c>
      <c r="H23" s="34"/>
      <c r="I23" s="39"/>
      <c r="J23" s="40" t="str">
        <f t="shared" si="5"/>
        <v>X</v>
      </c>
      <c r="K23" s="41" t="s">
        <v>55</v>
      </c>
      <c r="L23" s="42" t="s">
        <v>82</v>
      </c>
      <c r="M23" s="43">
        <v>2.1</v>
      </c>
      <c r="N23" s="39"/>
      <c r="O23" s="44" t="s">
        <v>7</v>
      </c>
      <c r="P23" s="39"/>
      <c r="Q23" s="45" t="s">
        <v>79</v>
      </c>
      <c r="R23" s="39"/>
      <c r="S23" s="42"/>
      <c r="T23" s="33"/>
      <c r="W23" s="46" t="s">
        <v>7</v>
      </c>
      <c r="X23" s="47">
        <f t="shared" si="4"/>
        <v>2.1</v>
      </c>
    </row>
    <row r="24" spans="1:24" s="46" customFormat="1" ht="20.25" customHeight="1" x14ac:dyDescent="0.2">
      <c r="A24" s="34"/>
      <c r="B24" s="35" t="str">
        <f t="shared" si="0"/>
        <v>Weizenmehl Type 550</v>
      </c>
      <c r="C24" s="36">
        <f t="shared" si="6"/>
        <v>9.1</v>
      </c>
      <c r="D24" s="37" t="str">
        <f t="shared" si="7"/>
        <v>kg</v>
      </c>
      <c r="E24" s="38">
        <f t="shared" si="8"/>
        <v>9.1</v>
      </c>
      <c r="F24" s="38">
        <f t="shared" si="8"/>
        <v>18.2</v>
      </c>
      <c r="G24" s="38">
        <f t="shared" si="8"/>
        <v>27.299999999999997</v>
      </c>
      <c r="H24" s="34"/>
      <c r="I24" s="39"/>
      <c r="J24" s="40" t="str">
        <f t="shared" si="5"/>
        <v>X</v>
      </c>
      <c r="K24" s="41" t="s">
        <v>55</v>
      </c>
      <c r="L24" s="42" t="s">
        <v>83</v>
      </c>
      <c r="M24" s="43">
        <v>9.1</v>
      </c>
      <c r="N24" s="39"/>
      <c r="O24" s="44" t="s">
        <v>7</v>
      </c>
      <c r="P24" s="39"/>
      <c r="Q24" s="45"/>
      <c r="R24" s="39"/>
      <c r="S24" s="42"/>
      <c r="T24" s="33"/>
      <c r="W24" s="46" t="s">
        <v>7</v>
      </c>
      <c r="X24" s="47">
        <f t="shared" si="4"/>
        <v>9.1</v>
      </c>
    </row>
    <row r="25" spans="1:24" s="46" customFormat="1" ht="20.25" customHeight="1" x14ac:dyDescent="0.2">
      <c r="A25" s="34"/>
      <c r="B25" s="35" t="str">
        <f t="shared" si="0"/>
        <v>Durum-Crisp extrafein</v>
      </c>
      <c r="C25" s="36">
        <f t="shared" si="6"/>
        <v>0.4</v>
      </c>
      <c r="D25" s="37" t="str">
        <f t="shared" si="7"/>
        <v>kg</v>
      </c>
      <c r="E25" s="38">
        <f t="shared" si="8"/>
        <v>0.4</v>
      </c>
      <c r="F25" s="38">
        <f t="shared" si="8"/>
        <v>0.8</v>
      </c>
      <c r="G25" s="38">
        <f t="shared" si="8"/>
        <v>1.2000000000000002</v>
      </c>
      <c r="H25" s="34"/>
      <c r="I25" s="39"/>
      <c r="J25" s="40" t="str">
        <f t="shared" si="5"/>
        <v>X</v>
      </c>
      <c r="K25" s="41" t="s">
        <v>55</v>
      </c>
      <c r="L25" s="42" t="s">
        <v>84</v>
      </c>
      <c r="M25" s="43">
        <v>0.4</v>
      </c>
      <c r="N25" s="39"/>
      <c r="O25" s="44" t="s">
        <v>7</v>
      </c>
      <c r="P25" s="39"/>
      <c r="Q25" s="45"/>
      <c r="R25" s="39"/>
      <c r="S25" s="42" t="s">
        <v>97</v>
      </c>
      <c r="T25" s="33"/>
      <c r="W25" s="46" t="s">
        <v>7</v>
      </c>
      <c r="X25" s="47">
        <f t="shared" si="4"/>
        <v>0.4</v>
      </c>
    </row>
    <row r="26" spans="1:24" s="46" customFormat="1" ht="20.25" customHeight="1" x14ac:dyDescent="0.2">
      <c r="A26" s="34"/>
      <c r="B26" s="35" t="str">
        <f t="shared" si="0"/>
        <v>minimalback 0,5%</v>
      </c>
      <c r="C26" s="36">
        <f t="shared" si="6"/>
        <v>0.05</v>
      </c>
      <c r="D26" s="37" t="str">
        <f t="shared" si="7"/>
        <v>kg</v>
      </c>
      <c r="E26" s="38">
        <f t="shared" si="8"/>
        <v>0.05</v>
      </c>
      <c r="F26" s="38">
        <f t="shared" si="8"/>
        <v>0.1</v>
      </c>
      <c r="G26" s="38">
        <f t="shared" si="8"/>
        <v>0.15000000000000002</v>
      </c>
      <c r="H26" s="34"/>
      <c r="I26" s="39"/>
      <c r="J26" s="40" t="str">
        <f>IF(L26&lt;&gt;"","X","")</f>
        <v>X</v>
      </c>
      <c r="K26" s="41" t="s">
        <v>55</v>
      </c>
      <c r="L26" s="42" t="s">
        <v>85</v>
      </c>
      <c r="M26" s="43">
        <v>0.05</v>
      </c>
      <c r="N26" s="39"/>
      <c r="O26" s="44" t="s">
        <v>7</v>
      </c>
      <c r="P26" s="39"/>
      <c r="Q26" s="45"/>
      <c r="R26" s="39"/>
      <c r="S26" s="42"/>
      <c r="T26" s="33"/>
      <c r="W26" s="46" t="s">
        <v>7</v>
      </c>
      <c r="X26" s="47">
        <f>IF(AND(Q26&lt;&gt;"o",Q26&lt;&gt;"o2",Q26&lt;&gt;"o3"),M26,0)</f>
        <v>0.05</v>
      </c>
    </row>
    <row r="27" spans="1:24" s="46" customFormat="1" ht="20.25" customHeight="1" x14ac:dyDescent="0.2">
      <c r="A27" s="34"/>
      <c r="B27" s="35" t="str">
        <f t="shared" si="0"/>
        <v>Hefe (Menge nach Führung)</v>
      </c>
      <c r="C27" s="36">
        <f t="shared" si="6"/>
        <v>0.25</v>
      </c>
      <c r="D27" s="37" t="str">
        <f t="shared" si="7"/>
        <v>kg</v>
      </c>
      <c r="E27" s="38">
        <f t="shared" si="8"/>
        <v>0.25</v>
      </c>
      <c r="F27" s="38">
        <f t="shared" si="8"/>
        <v>0.5</v>
      </c>
      <c r="G27" s="38">
        <f t="shared" si="8"/>
        <v>0.75</v>
      </c>
      <c r="H27" s="34"/>
      <c r="I27" s="39"/>
      <c r="J27" s="40" t="str">
        <f>IF(L27&lt;&gt;"","X","")</f>
        <v>X</v>
      </c>
      <c r="K27" s="41" t="s">
        <v>55</v>
      </c>
      <c r="L27" s="42" t="s">
        <v>86</v>
      </c>
      <c r="M27" s="43">
        <v>0.25</v>
      </c>
      <c r="N27" s="39"/>
      <c r="O27" s="44" t="s">
        <v>7</v>
      </c>
      <c r="P27" s="39"/>
      <c r="Q27" s="45"/>
      <c r="R27" s="39"/>
      <c r="S27" s="42"/>
      <c r="T27" s="33"/>
      <c r="W27" s="46" t="s">
        <v>7</v>
      </c>
      <c r="X27" s="47">
        <f t="shared" ref="X27:X43" si="9">IF(AND(Q27&lt;&gt;"o",Q27&lt;&gt;"o2",Q27&lt;&gt;"o3"),M27,0)</f>
        <v>0.25</v>
      </c>
    </row>
    <row r="28" spans="1:24" s="46" customFormat="1" ht="20.25" customHeight="1" x14ac:dyDescent="0.2">
      <c r="A28" s="34"/>
      <c r="B28" s="35" t="str">
        <f t="shared" si="0"/>
        <v>Wasser ca.</v>
      </c>
      <c r="C28" s="36">
        <f t="shared" si="6"/>
        <v>4.0999999999999996</v>
      </c>
      <c r="D28" s="37" t="str">
        <f t="shared" si="7"/>
        <v>kg</v>
      </c>
      <c r="E28" s="38">
        <f t="shared" si="8"/>
        <v>4.0999999999999996</v>
      </c>
      <c r="F28" s="38">
        <f t="shared" si="8"/>
        <v>8.1999999999999993</v>
      </c>
      <c r="G28" s="38">
        <f t="shared" si="8"/>
        <v>12.299999999999999</v>
      </c>
      <c r="H28" s="34"/>
      <c r="I28" s="39"/>
      <c r="J28" s="40" t="str">
        <f>IF(L28&lt;&gt;"","X","")</f>
        <v>X</v>
      </c>
      <c r="K28" s="41" t="s">
        <v>55</v>
      </c>
      <c r="L28" s="42" t="s">
        <v>87</v>
      </c>
      <c r="M28" s="43">
        <v>4.0999999999999996</v>
      </c>
      <c r="N28" s="39"/>
      <c r="O28" s="44" t="s">
        <v>7</v>
      </c>
      <c r="P28" s="39"/>
      <c r="Q28" s="45"/>
      <c r="R28" s="39"/>
      <c r="S28" s="42"/>
      <c r="T28" s="33"/>
      <c r="W28" s="46" t="s">
        <v>7</v>
      </c>
      <c r="X28" s="47">
        <f t="shared" si="9"/>
        <v>4.0999999999999996</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42820.555618981482</v>
      </c>
      <c r="C46" s="58">
        <f>IF(O46&gt;0,"",X46)</f>
        <v>18.100000000000001</v>
      </c>
      <c r="D46" s="59"/>
      <c r="E46" s="60">
        <f>IF($O$46&gt;0,"-----",IF($L$5&lt;&gt;"",$L$5*E10,E10*$C$46))</f>
        <v>18.100000000000001</v>
      </c>
      <c r="F46" s="60">
        <f>IF($O$46&gt;0,"-----",IF($L$5&lt;&gt;"",$L$5*F10,F10*$C$46))</f>
        <v>36.200000000000003</v>
      </c>
      <c r="G46" s="60">
        <f>IF($O$46&gt;0,"-----",IF($L$5&lt;&gt;"",$L$5*G10,G10*$C$46))</f>
        <v>54.300000000000004</v>
      </c>
      <c r="H46" s="20"/>
      <c r="I46" s="17"/>
      <c r="J46" s="55" t="s">
        <v>29</v>
      </c>
      <c r="K46" s="61"/>
      <c r="L46" s="61"/>
      <c r="M46" s="61"/>
      <c r="N46" s="61"/>
      <c r="O46" s="62">
        <f>COUNTIF(O12:O43,"=St.")</f>
        <v>0</v>
      </c>
      <c r="P46" s="61"/>
      <c r="Q46" s="61"/>
      <c r="R46" s="9"/>
      <c r="X46" s="63">
        <f>SUM(X11:X45)</f>
        <v>18.100000000000001</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93" customHeight="1" x14ac:dyDescent="0.25">
      <c r="A57" s="77"/>
      <c r="B57" s="88" t="s">
        <v>101</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86" t="s">
        <v>90</v>
      </c>
      <c r="D60" s="86"/>
      <c r="E60" s="86"/>
      <c r="F60" s="86"/>
      <c r="G60" s="86"/>
      <c r="H60" s="77"/>
      <c r="I60" s="77"/>
      <c r="J60" s="73" t="str">
        <f>IF(C60&lt;&gt;"","X","")</f>
        <v>X</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91</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94</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92</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93</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49.25" customHeight="1" x14ac:dyDescent="0.25">
      <c r="A120" s="77"/>
      <c r="B120" s="88" t="s">
        <v>96</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6" right="0.13" top="0.24" bottom="0.22" header="0.17" footer="0.17"/>
  <pageSetup paperSize="9" fitToHeight="5" orientation="portrait" horizontalDpi="4294967294" verticalDpi="4294967294" r:id="rId1"/>
  <headerFooter alignWithMargins="0"/>
  <rowBreaks count="1" manualBreakCount="1">
    <brk id="118"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2017-03-26T11:19:33Z</cp:lastPrinted>
  <dcterms:created xsi:type="dcterms:W3CDTF">2010-01-14T09:56:01Z</dcterms:created>
  <dcterms:modified xsi:type="dcterms:W3CDTF">2017-03-26T11:20:09Z</dcterms:modified>
</cp:coreProperties>
</file>