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23910"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4" i="2" l="1"/>
  <c r="M12" i="2" l="1"/>
  <c r="J56" i="2" l="1"/>
  <c r="J55" i="2" s="1"/>
  <c r="J57" i="2" s="1"/>
  <c r="J53" i="2" l="1"/>
  <c r="J52" i="2" s="1"/>
  <c r="J54" i="2" s="1"/>
  <c r="J60" i="2"/>
  <c r="J59" i="2"/>
  <c r="J65" i="2"/>
  <c r="J64" i="2"/>
  <c r="J75" i="2"/>
  <c r="J74" i="2"/>
  <c r="J73" i="2"/>
  <c r="J80" i="2"/>
  <c r="J79" i="2"/>
  <c r="J78" i="2"/>
  <c r="J97" i="2"/>
  <c r="J96" i="2"/>
  <c r="J95" i="2"/>
  <c r="J94" i="2"/>
  <c r="J116" i="2"/>
  <c r="J115" i="2"/>
  <c r="J114" i="2"/>
  <c r="J113" i="2"/>
  <c r="J110" i="2"/>
  <c r="J109" i="2"/>
  <c r="J111" i="2" s="1"/>
  <c r="J107" i="2"/>
  <c r="J106" i="2"/>
  <c r="J105" i="2"/>
  <c r="J104" i="2"/>
  <c r="J101" i="2"/>
  <c r="J100" i="2"/>
  <c r="J91" i="2"/>
  <c r="J90" i="2"/>
  <c r="J89" i="2"/>
  <c r="J86" i="2"/>
  <c r="J85" i="2"/>
  <c r="J84" i="2"/>
  <c r="J83" i="2"/>
  <c r="J119" i="2"/>
  <c r="J118" i="2" s="1"/>
  <c r="X12" i="2"/>
  <c r="X13" i="2"/>
  <c r="X14" i="2"/>
  <c r="X15" i="2"/>
  <c r="X22" i="2"/>
  <c r="X17" i="2"/>
  <c r="X18" i="2"/>
  <c r="X19" i="2"/>
  <c r="X20" i="2"/>
  <c r="X21" i="2"/>
  <c r="X16" i="2"/>
  <c r="X23" i="2"/>
  <c r="X24" i="2"/>
  <c r="X26" i="2"/>
  <c r="X27" i="2"/>
  <c r="X28" i="2"/>
  <c r="X29" i="2"/>
  <c r="X30" i="2"/>
  <c r="X31" i="2"/>
  <c r="X32" i="2"/>
  <c r="X33" i="2"/>
  <c r="X34" i="2"/>
  <c r="X35" i="2"/>
  <c r="X36" i="2"/>
  <c r="X37" i="2"/>
  <c r="X38" i="2"/>
  <c r="X39" i="2"/>
  <c r="X40" i="2"/>
  <c r="X41" i="2"/>
  <c r="X42" i="2"/>
  <c r="X25" i="2"/>
  <c r="C21" i="2"/>
  <c r="D21" i="2"/>
  <c r="C16" i="2"/>
  <c r="D16"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22" i="2"/>
  <c r="D22" i="2"/>
  <c r="C17" i="2"/>
  <c r="D17" i="2"/>
  <c r="C18" i="2"/>
  <c r="D18" i="2"/>
  <c r="C19" i="2"/>
  <c r="D19" i="2"/>
  <c r="C20" i="2"/>
  <c r="D20" i="2"/>
  <c r="E46" i="2"/>
  <c r="O45" i="2"/>
  <c r="F46" i="2"/>
  <c r="G46" i="2"/>
  <c r="B27" i="2"/>
  <c r="B28" i="2"/>
  <c r="B29" i="2"/>
  <c r="B30" i="2"/>
  <c r="B31" i="2"/>
  <c r="B32" i="2"/>
  <c r="B33" i="2"/>
  <c r="B34" i="2"/>
  <c r="B35" i="2"/>
  <c r="B36" i="2"/>
  <c r="B37" i="2"/>
  <c r="B38" i="2"/>
  <c r="B39" i="2"/>
  <c r="B40" i="2"/>
  <c r="B41" i="2"/>
  <c r="B42" i="2"/>
  <c r="B12" i="2"/>
  <c r="B13" i="2"/>
  <c r="B14" i="2"/>
  <c r="B15" i="2"/>
  <c r="B22" i="2"/>
  <c r="B17" i="2"/>
  <c r="B18" i="2"/>
  <c r="B19" i="2"/>
  <c r="B20" i="2"/>
  <c r="B21" i="2"/>
  <c r="B16" i="2"/>
  <c r="B23" i="2"/>
  <c r="B24" i="2"/>
  <c r="B25"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22" i="2"/>
  <c r="J17" i="2"/>
  <c r="J18" i="2"/>
  <c r="J19" i="2"/>
  <c r="J21" i="2"/>
  <c r="J16" i="2"/>
  <c r="J23" i="2"/>
  <c r="J24" i="2"/>
  <c r="J29" i="2"/>
  <c r="J30" i="2"/>
  <c r="J31" i="2"/>
  <c r="J32" i="2"/>
  <c r="J33" i="2"/>
  <c r="J34" i="2"/>
  <c r="J25" i="2"/>
  <c r="J35" i="2"/>
  <c r="J36" i="2"/>
  <c r="J20" i="2"/>
  <c r="J26" i="2"/>
  <c r="J27" i="2"/>
  <c r="J28" i="2"/>
  <c r="J37" i="2"/>
  <c r="J38" i="2"/>
  <c r="J39" i="2"/>
  <c r="J40" i="2"/>
  <c r="J41" i="2"/>
  <c r="J42" i="2"/>
  <c r="J61" i="2"/>
  <c r="J66" i="2"/>
  <c r="J70" i="2"/>
  <c r="J69" i="2"/>
  <c r="J12" i="2"/>
  <c r="B10" i="2"/>
  <c r="J88" i="2" l="1"/>
  <c r="J92" i="2" s="1"/>
  <c r="J58" i="2"/>
  <c r="J62" i="2" s="1"/>
  <c r="J63" i="2"/>
  <c r="J67" i="2" s="1"/>
  <c r="J103" i="2"/>
  <c r="J108" i="2" s="1"/>
  <c r="E25" i="2"/>
  <c r="J72" i="2"/>
  <c r="J76" i="2" s="1"/>
  <c r="F21" i="2"/>
  <c r="F12" i="2"/>
  <c r="F38" i="2"/>
  <c r="G14" i="2"/>
  <c r="E41" i="2"/>
  <c r="F16" i="2"/>
  <c r="G35" i="2"/>
  <c r="E33" i="2"/>
  <c r="G27" i="2"/>
  <c r="F17" i="2"/>
  <c r="E32" i="2"/>
  <c r="F30" i="2"/>
  <c r="E20" i="2"/>
  <c r="J93" i="2"/>
  <c r="J98" i="2" s="1"/>
  <c r="J82" i="2"/>
  <c r="J87" i="2" s="1"/>
  <c r="J99" i="2"/>
  <c r="J102" i="2" s="1"/>
  <c r="J112" i="2"/>
  <c r="J117" i="2" s="1"/>
  <c r="J77" i="2"/>
  <c r="J81" i="2" s="1"/>
  <c r="X45" i="2"/>
  <c r="C45" i="2" s="1"/>
  <c r="G45" i="2" s="1"/>
  <c r="J68" i="2"/>
  <c r="J71" i="2" s="1"/>
  <c r="E13" i="2"/>
  <c r="G41" i="2"/>
  <c r="E39" i="2"/>
  <c r="F36" i="2"/>
  <c r="G33" i="2"/>
  <c r="E31" i="2"/>
  <c r="F28" i="2"/>
  <c r="G25" i="2"/>
  <c r="E23" i="2"/>
  <c r="G20" i="2"/>
  <c r="E18" i="2"/>
  <c r="F15" i="2"/>
  <c r="G12" i="2"/>
  <c r="G26" i="2"/>
  <c r="F41" i="2"/>
  <c r="G38" i="2"/>
  <c r="E36" i="2"/>
  <c r="F33" i="2"/>
  <c r="G30" i="2"/>
  <c r="E28" i="2"/>
  <c r="F25" i="2"/>
  <c r="G16" i="2"/>
  <c r="F20" i="2"/>
  <c r="G17" i="2"/>
  <c r="E15" i="2"/>
  <c r="G40" i="2"/>
  <c r="E38" i="2"/>
  <c r="F35" i="2"/>
  <c r="G32" i="2"/>
  <c r="E30" i="2"/>
  <c r="F27" i="2"/>
  <c r="G24" i="2"/>
  <c r="E16" i="2"/>
  <c r="G19" i="2"/>
  <c r="E17" i="2"/>
  <c r="F14" i="2"/>
  <c r="G21" i="2"/>
  <c r="E21" i="2"/>
  <c r="F40" i="2"/>
  <c r="G37" i="2"/>
  <c r="E35" i="2"/>
  <c r="F32" i="2"/>
  <c r="G29" i="2"/>
  <c r="E27" i="2"/>
  <c r="F24" i="2"/>
  <c r="F19" i="2"/>
  <c r="G22" i="2"/>
  <c r="E14" i="2"/>
  <c r="E12" i="2"/>
  <c r="F42" i="2"/>
  <c r="G39" i="2"/>
  <c r="E37" i="2"/>
  <c r="F34" i="2"/>
  <c r="G31" i="2"/>
  <c r="E29" i="2"/>
  <c r="F26" i="2"/>
  <c r="G23" i="2"/>
  <c r="G18" i="2"/>
  <c r="E22" i="2"/>
  <c r="F13" i="2"/>
  <c r="G42" i="2"/>
  <c r="E40" i="2"/>
  <c r="F37" i="2"/>
  <c r="G34" i="2"/>
  <c r="F29" i="2"/>
  <c r="E24" i="2"/>
  <c r="E19" i="2"/>
  <c r="F22" i="2"/>
  <c r="G13" i="2"/>
  <c r="E42" i="2"/>
  <c r="F39" i="2"/>
  <c r="G36" i="2"/>
  <c r="E34" i="2"/>
  <c r="F31" i="2"/>
  <c r="G28" i="2"/>
  <c r="E26" i="2"/>
  <c r="F23" i="2"/>
  <c r="F18"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<sst xmlns="http://schemas.openxmlformats.org/spreadsheetml/2006/main" count="182" uniqueCount="91">
  <si>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</si>
  <si>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</si>
  <si>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</si>
  <si>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</si>
  <si>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</si>
  <si>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</si>
  <si>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</si>
  <si>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</si>
  <si>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</si>
  <si>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</si>
  <si>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</si>
  <si>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</si>
  <si>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</si>
  <si>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</si>
  <si>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</si>
  <si>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</si>
  <si>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</si>
  <si>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</si>
  <si>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</si>
  <si>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</si>
  <si>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</si>
  <si>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</si>
  <si>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</si>
  <si>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</si>
  <si>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</si>
  <si>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</si>
  <si>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</si>
  <si>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</si>
  <si>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</si>
  <si>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</si>
  <si>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</si>
  <si>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</si>
  <si>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</si>
  <si>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</si>
  <si>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</si>
  <si>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</si>
  <si>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</si>
  <si>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</si>
  <si>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</si>
  <si>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</si>
  <si>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</si>
  <si>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</si>
  <si>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</si>
  <si>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</si>
  <si>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</si>
  <si>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</si>
  <si>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</si>
  <si>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</si>
  <si>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</si>
  <si>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</si>
  <si>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</si>
  <si>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</si>
  <si>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</si>
  <si>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</si>
  <si>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</si>
  <si>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</si>
  <si>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</si>
  <si>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</si>
  <si>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</si>
  <si>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</si>
  <si>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</si>
  <si>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</si>
  <si>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</si>
  <si>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</si>
  <si>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</si>
  <si>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</si>
  <si>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</si>
  <si>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</si>
  <si>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</si>
  <si>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</si>
  <si>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u</t>
  </si>
  <si>
    <t>Wasser</t>
  </si>
  <si>
    <t>Durum-Crisp extrafein</t>
  </si>
  <si>
    <t>Salz</t>
  </si>
  <si>
    <t>Hefe (Menge nach Führung)</t>
  </si>
  <si>
    <t>Wasser ca.</t>
  </si>
  <si>
    <t>50 Minuten bei freigeschobenem Brot, 60 Minuten bei Kastenbrot, darauf die Hefemenge anpassen.</t>
  </si>
  <si>
    <t>berechnet auf einstufige Führung (ca. 15 Sr°)</t>
  </si>
  <si>
    <t>Hartweizen-Extrudat</t>
  </si>
  <si>
    <t>6 Minuten</t>
  </si>
  <si>
    <t>4 Minuten (entsprechend auskneten)</t>
  </si>
  <si>
    <t>Roggenmehl Type  997/1150</t>
  </si>
  <si>
    <t>60/40-Weizenmisch</t>
  </si>
  <si>
    <t>Hamburger Feinbrot</t>
  </si>
  <si>
    <t>Weizenmehl Type 812/1050</t>
  </si>
  <si>
    <t>27°</t>
  </si>
  <si>
    <t>15 - 20 Minuten</t>
  </si>
  <si>
    <t>kleberstark</t>
  </si>
  <si>
    <t>Weizenkleber-Präparat</t>
  </si>
  <si>
    <t>- das Extrudat (Durum-Crisp) sorgt für eine  verbesserte Frischhaltung des Brotes
- das Weizenkleber-Präparat sorgt für die Stabilisierung der Teigstruktur. Möchte man es ohne probieren, sollte man dafür z.B. über minimalback für die passende Enzymatik und die benötigte Ascorbinsäuremenge ausgleichen.</t>
  </si>
  <si>
    <t>- betriebseigenen Sauerteigs verwenden, Menge nach gewünschtem Geschmack
- Verschieben der Getreideanteile (mehr Roggen oder mehr Weizen) je nach gewünschter Lockerung des Brotes.
- hinzufügen von Malzextrakt für eine abgerundete Süße
- 1 - 2% Pflanzenöl für eine weichere Krume zugeben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</si>
</sst>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topLeftCell="B1" zoomScale="80" workbookViewId="0">
      <selection activeCell="C3" sqref="C3:G3"/>
    </sheetView>
  </sheetViews>
  <sheetFormatPr baseColWidth="10" defaultColWidth="2.7109375" defaultRowHeight="0" customHeight="1" zeroHeight="1" x14ac:dyDescent="0.2"/>
  <cols>
    <col min="1" max="1" width="0.7109375" style="8" hidden="1"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83</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82</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Sauerteig TA180</v>
      </c>
      <c r="C12" s="36">
        <f t="shared" ref="C12:C20" si="1">IF(AND(L12&lt;&gt;"",M12&lt;&gt;""),M12,"")</f>
        <v>3.6</v>
      </c>
      <c r="D12" s="37" t="str">
        <f t="shared" ref="D12:D20" si="2">IF(AND(O12&lt;&gt;"",M12&lt;&gt;""),$O12,"")</f>
        <v>kg</v>
      </c>
      <c r="E12" s="38">
        <f>IF(AND($L$5&gt;0,$O$45&gt;0),"-----",IF($C12&lt;&gt;"",IF($M12&lt;$O$3,$C12*E$46,ROUND($C12*E$46,2)),""))</f>
        <v>3.6</v>
      </c>
      <c r="F12" s="38">
        <f>IF(AND($L$5&gt;0,$O$45&gt;0),"-----",IF($C12&lt;&gt;"",IF($M12&lt;$O$3,$C12*F$46,ROUND($C12*F$46,2)),""))</f>
        <v>7.2</v>
      </c>
      <c r="G12" s="38">
        <f>IF(AND($L$5&gt;0,$O$45&gt;0),"-----",IF($C12&lt;&gt;"",IF($M12&lt;$O$3,$C12*G$46,ROUND($C12*G$46,2)),""))</f>
        <v>10.8</v>
      </c>
      <c r="H12" s="34"/>
      <c r="I12" s="39"/>
      <c r="J12" s="40" t="str">
        <f>IF(L12&lt;&gt;"","X","")</f>
        <v>X</v>
      </c>
      <c r="K12" s="41" t="s">
        <v>55</v>
      </c>
      <c r="L12" s="42" t="s">
        <v>68</v>
      </c>
      <c r="M12" s="43">
        <f>SUM(M13:M14)</f>
        <v>3.6</v>
      </c>
      <c r="N12" s="39"/>
      <c r="O12" s="44" t="s">
        <v>7</v>
      </c>
      <c r="P12" s="39"/>
      <c r="Q12" s="45" t="s">
        <v>69</v>
      </c>
      <c r="R12" s="39"/>
      <c r="S12" s="42" t="s">
        <v>77</v>
      </c>
      <c r="T12" s="33"/>
      <c r="W12" s="46" t="s">
        <v>7</v>
      </c>
      <c r="X12" s="47">
        <f t="shared" ref="X12:X24" si="3">IF(AND(Q12&lt;&gt;"o",Q12&lt;&gt;"o2",Q12&lt;&gt;"o3"),M12,0)</f>
        <v>0</v>
      </c>
    </row>
    <row r="13" spans="1:24" s="46" customFormat="1" ht="20.25" customHeight="1" x14ac:dyDescent="0.2">
      <c r="A13" s="34"/>
      <c r="B13" s="35" t="str">
        <f t="shared" si="0"/>
        <v xml:space="preserve">     Roggenmehl Type  997/1150</v>
      </c>
      <c r="C13" s="36">
        <f t="shared" si="1"/>
        <v>2</v>
      </c>
      <c r="D13" s="37" t="str">
        <f t="shared" si="2"/>
        <v>kg</v>
      </c>
      <c r="E13" s="38">
        <f>IF(AND($L$5&gt;0,$O$45&gt;0),"-----",IF($C13&lt;&gt;"",IF($M13&lt;$O$3,$C13*E$46,ROUND($C13*E$46,2)),""))</f>
        <v>2</v>
      </c>
      <c r="F13" s="38">
        <f>IF(AND($L$5&gt;0,$O$45&gt;0),"-----",IF($C13&lt;&gt;"",IF($M13&lt;$O$3,$C13*F$46,ROUND($C13*F$46,2)),""))</f>
        <v>4</v>
      </c>
      <c r="G13" s="38">
        <f>IF(AND($L$5&gt;0,$O$45&gt;0),"-----",IF($C13&lt;&gt;"",IF($M13&lt;$O$3,$C13*G$46,ROUND($C13*G$46,2)),""))</f>
        <v>6</v>
      </c>
      <c r="H13" s="34"/>
      <c r="I13" s="39"/>
      <c r="J13" s="40" t="str">
        <f t="shared" ref="J13:J42" si="4">IF(L13&lt;&gt;"","X","")</f>
        <v>X</v>
      </c>
      <c r="K13" s="41" t="s">
        <v>55</v>
      </c>
      <c r="L13" s="42" t="s">
        <v>81</v>
      </c>
      <c r="M13" s="43">
        <v>2</v>
      </c>
      <c r="N13" s="39"/>
      <c r="O13" s="44" t="s">
        <v>7</v>
      </c>
      <c r="P13" s="39"/>
      <c r="Q13" s="45" t="s">
        <v>70</v>
      </c>
      <c r="R13" s="39"/>
      <c r="S13" s="42"/>
      <c r="T13" s="33"/>
      <c r="W13" s="46" t="s">
        <v>7</v>
      </c>
      <c r="X13" s="47">
        <f t="shared" si="3"/>
        <v>2</v>
      </c>
    </row>
    <row r="14" spans="1:24" s="46" customFormat="1" ht="20.25" customHeight="1" x14ac:dyDescent="0.2">
      <c r="A14" s="34"/>
      <c r="B14" s="35" t="str">
        <f t="shared" si="0"/>
        <v xml:space="preserve">     Wasser</v>
      </c>
      <c r="C14" s="36">
        <f t="shared" si="1"/>
        <v>1.6</v>
      </c>
      <c r="D14" s="37" t="str">
        <f t="shared" si="2"/>
        <v>kg</v>
      </c>
      <c r="E14" s="38">
        <f>IF(AND($L$5&gt;0,$O$45&gt;0),"-----",IF($C14&lt;&gt;"",IF($M14&lt;$O$3,$C14*E$46,ROUND($C14*E$46,2)),""))</f>
        <v>1.6</v>
      </c>
      <c r="F14" s="38">
        <f>IF(AND($L$5&gt;0,$O$45&gt;0),"-----",IF($C14&lt;&gt;"",IF($M14&lt;$O$3,$C14*F$46,ROUND($C14*F$46,2)),""))</f>
        <v>3.2</v>
      </c>
      <c r="G14" s="38">
        <f>IF(AND($L$5&gt;0,$O$45&gt;0),"-----",IF($C14&lt;&gt;"",IF($M14&lt;$O$3,$C14*G$46,ROUND($C14*G$46,2)),""))</f>
        <v>4.8000000000000007</v>
      </c>
      <c r="H14" s="34"/>
      <c r="I14" s="39"/>
      <c r="J14" s="40" t="str">
        <f t="shared" si="4"/>
        <v>X</v>
      </c>
      <c r="K14" s="41" t="s">
        <v>55</v>
      </c>
      <c r="L14" s="42" t="s">
        <v>71</v>
      </c>
      <c r="M14" s="43">
        <f>M13*0.8</f>
        <v>1.6</v>
      </c>
      <c r="N14" s="39"/>
      <c r="O14" s="44" t="s">
        <v>7</v>
      </c>
      <c r="P14" s="39"/>
      <c r="Q14" s="45" t="s">
        <v>70</v>
      </c>
      <c r="R14" s="39"/>
      <c r="S14" s="42"/>
      <c r="T14" s="33"/>
      <c r="W14" s="46" t="s">
        <v>7</v>
      </c>
      <c r="X14" s="47">
        <f t="shared" si="3"/>
        <v>1.6</v>
      </c>
    </row>
    <row r="15" spans="1:24" s="46" customFormat="1" ht="20.25" customHeight="1" x14ac:dyDescent="0.2">
      <c r="A15" s="34"/>
      <c r="B15" s="35" t="str">
        <f t="shared" si="0"/>
        <v>Weizenmehl Type 812/1050</v>
      </c>
      <c r="C15" s="36">
        <f t="shared" si="1"/>
        <v>5.4</v>
      </c>
      <c r="D15" s="37" t="str">
        <f t="shared" si="2"/>
        <v>kg</v>
      </c>
      <c r="E15" s="38">
        <f>IF(AND($L$5&gt;0,$O$45&gt;0),"-----",IF($C15&lt;&gt;"",IF($M15&lt;$O$3,$C15*E$46,ROUND($C15*E$46,2)),""))</f>
        <v>5.4</v>
      </c>
      <c r="F15" s="38">
        <f>IF(AND($L$5&gt;0,$O$45&gt;0),"-----",IF($C15&lt;&gt;"",IF($M15&lt;$O$3,$C15*F$46,ROUND($C15*F$46,2)),""))</f>
        <v>10.8</v>
      </c>
      <c r="G15" s="38">
        <f>IF(AND($L$5&gt;0,$O$45&gt;0),"-----",IF($C15&lt;&gt;"",IF($M15&lt;$O$3,$C15*G$46,ROUND($C15*G$46,2)),""))</f>
        <v>16.200000000000003</v>
      </c>
      <c r="H15" s="34"/>
      <c r="I15" s="39"/>
      <c r="J15" s="40" t="str">
        <f t="shared" si="4"/>
        <v>X</v>
      </c>
      <c r="K15" s="41" t="s">
        <v>55</v>
      </c>
      <c r="L15" s="42" t="s">
        <v>84</v>
      </c>
      <c r="M15" s="43">
        <v>5.4</v>
      </c>
      <c r="N15" s="39"/>
      <c r="O15" s="44" t="s">
        <v>7</v>
      </c>
      <c r="P15" s="39"/>
      <c r="Q15" s="45"/>
      <c r="R15" s="39"/>
      <c r="S15" s="42"/>
      <c r="T15" s="33"/>
      <c r="W15" s="46" t="s">
        <v>7</v>
      </c>
      <c r="X15" s="47">
        <f t="shared" si="3"/>
        <v>5.4</v>
      </c>
    </row>
    <row r="16" spans="1:24" s="46" customFormat="1" ht="20.25" customHeight="1" x14ac:dyDescent="0.2">
      <c r="A16" s="34"/>
      <c r="B16" s="35" t="str">
        <f>IF(L16="","",IF(OR(Q16="U",Q16="O2"),"     "&amp;L16,IF(OR(Q16="U2",Q16="O3"),"         "&amp;L16,IF(Q16="U3","            "&amp;L16,L16))))</f>
        <v>Roggenmehl Type  997/1150</v>
      </c>
      <c r="C16" s="36">
        <f>IF(AND(L16&lt;&gt;"",M16&lt;&gt;""),M16,"")</f>
        <v>2</v>
      </c>
      <c r="D16" s="37" t="str">
        <f>IF(AND(O16&lt;&gt;"",M16&lt;&gt;""),$O16,"")</f>
        <v>kg</v>
      </c>
      <c r="E16" s="38">
        <f>IF(AND($L$5&gt;0,$O$45&gt;0),"-----",IF($C16&lt;&gt;"",IF($M16&lt;$O$3,$C16*E$46,ROUND($C16*E$46,2)),""))</f>
        <v>2</v>
      </c>
      <c r="F16" s="38">
        <f>IF(AND($L$5&gt;0,$O$45&gt;0),"-----",IF($C16&lt;&gt;"",IF($M16&lt;$O$3,$C16*F$46,ROUND($C16*F$46,2)),""))</f>
        <v>4</v>
      </c>
      <c r="G16" s="38">
        <f>IF(AND($L$5&gt;0,$O$45&gt;0),"-----",IF($C16&lt;&gt;"",IF($M16&lt;$O$3,$C16*G$46,ROUND($C16*G$46,2)),""))</f>
        <v>6</v>
      </c>
      <c r="H16" s="34"/>
      <c r="I16" s="39"/>
      <c r="J16" s="40" t="str">
        <f>IF(L16&lt;&gt;"","X","")</f>
        <v>X</v>
      </c>
      <c r="K16" s="41" t="s">
        <v>55</v>
      </c>
      <c r="L16" s="42" t="s">
        <v>81</v>
      </c>
      <c r="M16" s="43">
        <v>2</v>
      </c>
      <c r="N16" s="39"/>
      <c r="O16" s="44" t="s">
        <v>7</v>
      </c>
      <c r="P16" s="39"/>
      <c r="Q16" s="45"/>
      <c r="R16" s="39"/>
      <c r="S16" s="42"/>
      <c r="T16" s="33"/>
      <c r="W16" s="46" t="s">
        <v>7</v>
      </c>
      <c r="X16" s="47">
        <f>IF(AND(Q16&lt;&gt;"o",Q16&lt;&gt;"o2",Q16&lt;&gt;"o3"),M16,0)</f>
        <v>2</v>
      </c>
    </row>
    <row r="17" spans="1:24" s="46" customFormat="1" ht="20.25" customHeight="1" x14ac:dyDescent="0.2">
      <c r="A17" s="34"/>
      <c r="B17" s="35" t="str">
        <f t="shared" si="0"/>
        <v>Durum-Crisp extrafein</v>
      </c>
      <c r="C17" s="36">
        <f t="shared" si="1"/>
        <v>0.6</v>
      </c>
      <c r="D17" s="37" t="str">
        <f t="shared" si="2"/>
        <v>kg</v>
      </c>
      <c r="E17" s="38">
        <f>IF(AND($L$5&gt;0,$O$45&gt;0),"-----",IF($C17&lt;&gt;"",IF($M17&lt;$O$3,$C17*E$46,ROUND($C17*E$46,2)),""))</f>
        <v>0.6</v>
      </c>
      <c r="F17" s="38">
        <f>IF(AND($L$5&gt;0,$O$45&gt;0),"-----",IF($C17&lt;&gt;"",IF($M17&lt;$O$3,$C17*F$46,ROUND($C17*F$46,2)),""))</f>
        <v>1.2</v>
      </c>
      <c r="G17" s="38">
        <f>IF(AND($L$5&gt;0,$O$45&gt;0),"-----",IF($C17&lt;&gt;"",IF($M17&lt;$O$3,$C17*G$46,ROUND($C17*G$46,2)),""))</f>
        <v>1.7999999999999998</v>
      </c>
      <c r="H17" s="34"/>
      <c r="I17" s="39"/>
      <c r="J17" s="40" t="str">
        <f t="shared" si="4"/>
        <v>X</v>
      </c>
      <c r="K17" s="41" t="s">
        <v>55</v>
      </c>
      <c r="L17" s="42" t="s">
        <v>72</v>
      </c>
      <c r="M17" s="43">
        <v>0.6</v>
      </c>
      <c r="N17" s="39"/>
      <c r="O17" s="44" t="s">
        <v>7</v>
      </c>
      <c r="P17" s="39"/>
      <c r="Q17" s="45"/>
      <c r="R17" s="39"/>
      <c r="S17" s="42" t="s">
        <v>78</v>
      </c>
      <c r="T17" s="33"/>
      <c r="W17" s="46" t="s">
        <v>7</v>
      </c>
      <c r="X17" s="47">
        <f t="shared" si="3"/>
        <v>0.6</v>
      </c>
    </row>
    <row r="18" spans="1:24" s="46" customFormat="1" ht="20.25" customHeight="1" x14ac:dyDescent="0.2">
      <c r="A18" s="34"/>
      <c r="B18" s="35" t="str">
        <f t="shared" si="0"/>
        <v>kleberstark</v>
      </c>
      <c r="C18" s="36">
        <f t="shared" si="1"/>
        <v>0.04</v>
      </c>
      <c r="D18" s="37" t="str">
        <f t="shared" si="2"/>
        <v>kg</v>
      </c>
      <c r="E18" s="38">
        <f>IF(AND($L$5&gt;0,$O$45&gt;0),"-----",IF($C18&lt;&gt;"",IF($M18&lt;$O$3,$C18*E$46,ROUND($C18*E$46,2)),""))</f>
        <v>0.04</v>
      </c>
      <c r="F18" s="38">
        <f>IF(AND($L$5&gt;0,$O$45&gt;0),"-----",IF($C18&lt;&gt;"",IF($M18&lt;$O$3,$C18*F$46,ROUND($C18*F$46,2)),""))</f>
        <v>0.08</v>
      </c>
      <c r="G18" s="38">
        <f>IF(AND($L$5&gt;0,$O$45&gt;0),"-----",IF($C18&lt;&gt;"",IF($M18&lt;$O$3,$C18*G$46,ROUND($C18*G$46,2)),""))</f>
        <v>0.12</v>
      </c>
      <c r="H18" s="34"/>
      <c r="I18" s="39"/>
      <c r="J18" s="40" t="str">
        <f t="shared" si="4"/>
        <v>X</v>
      </c>
      <c r="K18" s="41" t="s">
        <v>55</v>
      </c>
      <c r="L18" s="42" t="s">
        <v>87</v>
      </c>
      <c r="M18" s="43">
        <v>0.04</v>
      </c>
      <c r="N18" s="39"/>
      <c r="O18" s="44" t="s">
        <v>7</v>
      </c>
      <c r="P18" s="39"/>
      <c r="Q18" s="45"/>
      <c r="R18" s="39"/>
      <c r="S18" s="42" t="s">
        <v>88</v>
      </c>
      <c r="T18" s="33"/>
      <c r="W18" s="46" t="s">
        <v>7</v>
      </c>
      <c r="X18" s="47">
        <f t="shared" si="3"/>
        <v>0.04</v>
      </c>
    </row>
    <row r="19" spans="1:24" s="46" customFormat="1" ht="20.25" customHeight="1" x14ac:dyDescent="0.2">
      <c r="A19" s="34"/>
      <c r="B19" s="35" t="str">
        <f t="shared" si="0"/>
        <v>Salz</v>
      </c>
      <c r="C19" s="36">
        <f t="shared" si="1"/>
        <v>0.21</v>
      </c>
      <c r="D19" s="37" t="str">
        <f t="shared" si="2"/>
        <v>kg</v>
      </c>
      <c r="E19" s="38">
        <f>IF(AND($L$5&gt;0,$O$45&gt;0),"-----",IF($C19&lt;&gt;"",IF($M19&lt;$O$3,$C19*E$46,ROUND($C19*E$46,2)),""))</f>
        <v>0.21</v>
      </c>
      <c r="F19" s="38">
        <f>IF(AND($L$5&gt;0,$O$45&gt;0),"-----",IF($C19&lt;&gt;"",IF($M19&lt;$O$3,$C19*F$46,ROUND($C19*F$46,2)),""))</f>
        <v>0.42</v>
      </c>
      <c r="G19" s="38">
        <f>IF(AND($L$5&gt;0,$O$45&gt;0),"-----",IF($C19&lt;&gt;"",IF($M19&lt;$O$3,$C19*G$46,ROUND($C19*G$46,2)),""))</f>
        <v>0.63</v>
      </c>
      <c r="H19" s="34"/>
      <c r="I19" s="39"/>
      <c r="J19" s="40" t="str">
        <f t="shared" si="4"/>
        <v>X</v>
      </c>
      <c r="K19" s="41" t="s">
        <v>55</v>
      </c>
      <c r="L19" s="42" t="s">
        <v>73</v>
      </c>
      <c r="M19" s="43">
        <v>0.21</v>
      </c>
      <c r="N19" s="39"/>
      <c r="O19" s="44" t="s">
        <v>7</v>
      </c>
      <c r="P19" s="39"/>
      <c r="Q19" s="45"/>
      <c r="R19" s="39"/>
      <c r="S19" s="42"/>
      <c r="T19" s="33"/>
      <c r="W19" s="46" t="s">
        <v>7</v>
      </c>
      <c r="X19" s="47">
        <f t="shared" si="3"/>
        <v>0.21</v>
      </c>
    </row>
    <row r="20" spans="1:24" s="46" customFormat="1" ht="20.25" customHeight="1" x14ac:dyDescent="0.2">
      <c r="A20" s="34"/>
      <c r="B20" s="35" t="str">
        <f t="shared" si="0"/>
        <v>Hefe (Menge nach Führung)</v>
      </c>
      <c r="C20" s="36">
        <f t="shared" si="1"/>
        <v>0.2</v>
      </c>
      <c r="D20" s="37" t="str">
        <f t="shared" si="2"/>
        <v>kg</v>
      </c>
      <c r="E20" s="38">
        <f>IF(AND($L$5&gt;0,$O$45&gt;0),"-----",IF($C20&lt;&gt;"",IF($M20&lt;$O$3,$C20*E$46,ROUND($C20*E$46,2)),""))</f>
        <v>0.2</v>
      </c>
      <c r="F20" s="38">
        <f>IF(AND($L$5&gt;0,$O$45&gt;0),"-----",IF($C20&lt;&gt;"",IF($M20&lt;$O$3,$C20*F$46,ROUND($C20*F$46,2)),""))</f>
        <v>0.4</v>
      </c>
      <c r="G20" s="38">
        <f>IF(AND($L$5&gt;0,$O$45&gt;0),"-----",IF($C20&lt;&gt;"",IF($M20&lt;$O$3,$C20*G$46,ROUND($C20*G$46,2)),""))</f>
        <v>0.60000000000000009</v>
      </c>
      <c r="H20" s="34"/>
      <c r="I20" s="39"/>
      <c r="J20" s="40" t="str">
        <f>IF(L20&lt;&gt;"","X","")</f>
        <v>X</v>
      </c>
      <c r="K20" s="41" t="s">
        <v>55</v>
      </c>
      <c r="L20" s="42" t="s">
        <v>74</v>
      </c>
      <c r="M20" s="43">
        <v>0.2</v>
      </c>
      <c r="N20" s="39"/>
      <c r="O20" s="44" t="s">
        <v>7</v>
      </c>
      <c r="P20" s="39"/>
      <c r="Q20" s="45"/>
      <c r="R20" s="39"/>
      <c r="S20" s="42"/>
      <c r="T20" s="33"/>
      <c r="W20" s="46" t="s">
        <v>7</v>
      </c>
      <c r="X20" s="47">
        <f t="shared" si="3"/>
        <v>0.2</v>
      </c>
    </row>
    <row r="21" spans="1:24" s="46" customFormat="1" ht="20.25" customHeight="1" x14ac:dyDescent="0.2">
      <c r="A21" s="34"/>
      <c r="B21" s="35" t="str">
        <f t="shared" si="0"/>
        <v>Wasser ca.</v>
      </c>
      <c r="C21" s="36">
        <f t="shared" ref="C21:C29" si="5">IF(AND(L21&lt;&gt;"",M21&lt;&gt;""),M21,"")</f>
        <v>5.6</v>
      </c>
      <c r="D21" s="37" t="str">
        <f t="shared" ref="D21:D29" si="6">IF(AND(O21&lt;&gt;"",M21&lt;&gt;""),$O21,"")</f>
        <v>kg</v>
      </c>
      <c r="E21" s="38">
        <f>IF(AND($L$5&gt;0,$O$45&gt;0),"-----",IF($C21&lt;&gt;"",IF($M21&lt;$O$3,$C21*E$46,ROUND($C21*E$46,2)),""))</f>
        <v>5.6</v>
      </c>
      <c r="F21" s="38">
        <f>IF(AND($L$5&gt;0,$O$45&gt;0),"-----",IF($C21&lt;&gt;"",IF($M21&lt;$O$3,$C21*F$46,ROUND($C21*F$46,2)),""))</f>
        <v>11.2</v>
      </c>
      <c r="G21" s="38">
        <f>IF(AND($L$5&gt;0,$O$45&gt;0),"-----",IF($C21&lt;&gt;"",IF($M21&lt;$O$3,$C21*G$46,ROUND($C21*G$46,2)),""))</f>
        <v>16.799999999999997</v>
      </c>
      <c r="H21" s="34"/>
      <c r="I21" s="39"/>
      <c r="J21" s="40" t="str">
        <f t="shared" si="4"/>
        <v>X</v>
      </c>
      <c r="K21" s="41" t="s">
        <v>55</v>
      </c>
      <c r="L21" s="42" t="s">
        <v>75</v>
      </c>
      <c r="M21" s="43">
        <v>5.6</v>
      </c>
      <c r="N21" s="39"/>
      <c r="O21" s="44" t="s">
        <v>7</v>
      </c>
      <c r="P21" s="39"/>
      <c r="Q21" s="45"/>
      <c r="R21" s="39"/>
      <c r="S21" s="42"/>
      <c r="T21" s="33"/>
      <c r="W21" s="46" t="s">
        <v>7</v>
      </c>
      <c r="X21" s="47">
        <f t="shared" si="3"/>
        <v>5.6</v>
      </c>
    </row>
    <row r="22" spans="1:24" s="46" customFormat="1" ht="20.25" hidden="1" customHeight="1" x14ac:dyDescent="0.2">
      <c r="A22" s="34"/>
      <c r="B22" s="35" t="str">
        <f>IF(L22="","",IF(OR(Q22="U",Q22="O2"),"     "&amp;L22,IF(OR(Q22="U2",Q22="O3"),"         "&amp;L22,IF(Q22="U3","            "&amp;L22,L22))))</f>
        <v/>
      </c>
      <c r="C22" s="36" t="str">
        <f>IF(AND(L22&lt;&gt;"",M22&lt;&gt;""),M22,"")</f>
        <v/>
      </c>
      <c r="D22" s="37" t="str">
        <f>IF(AND(O22&lt;&gt;"",M22&lt;&gt;""),$O22,"")</f>
        <v/>
      </c>
      <c r="E22" s="38" t="str">
        <f>IF(AND($L$5&gt;0,$O$45&gt;0),"-----",IF($C22&lt;&gt;"",IF($M22&lt;$O$3,$C22*E$46,ROUND($C22*E$46,2)),""))</f>
        <v/>
      </c>
      <c r="F22" s="38" t="str">
        <f>IF(AND($L$5&gt;0,$O$45&gt;0),"-----",IF($C22&lt;&gt;"",IF($M22&lt;$O$3,$C22*F$46,ROUND($C22*F$46,2)),""))</f>
        <v/>
      </c>
      <c r="G22" s="38" t="str">
        <f>IF(AND($L$5&gt;0,$O$45&gt;0),"-----",IF($C22&lt;&gt;"",IF($M22&lt;$O$3,$C22*G$46,ROUND($C22*G$46,2)),""))</f>
        <v/>
      </c>
      <c r="H22" s="34"/>
      <c r="I22" s="39"/>
      <c r="J22" s="40" t="str">
        <f>IF(L22&lt;&gt;"","X","")</f>
        <v/>
      </c>
      <c r="K22" s="41" t="s">
        <v>55</v>
      </c>
      <c r="L22" s="42"/>
      <c r="M22" s="43"/>
      <c r="N22" s="39"/>
      <c r="O22" s="44"/>
      <c r="P22" s="39"/>
      <c r="Q22" s="45"/>
      <c r="R22" s="39"/>
      <c r="S22" s="42"/>
      <c r="T22" s="33"/>
      <c r="W22" s="46" t="s">
        <v>7</v>
      </c>
      <c r="X22" s="47">
        <f>IF(AND(Q22&lt;&gt;"o",Q22&lt;&gt;"o2",Q22&lt;&gt;"o3"),M22,0)</f>
        <v>0</v>
      </c>
    </row>
    <row r="23" spans="1:24" s="46" customFormat="1" ht="20.25" hidden="1" customHeight="1" x14ac:dyDescent="0.2">
      <c r="A23" s="34"/>
      <c r="B23" s="35" t="str">
        <f t="shared" si="0"/>
        <v/>
      </c>
      <c r="C23" s="36" t="str">
        <f t="shared" si="5"/>
        <v/>
      </c>
      <c r="D23" s="37" t="str">
        <f t="shared" si="6"/>
        <v/>
      </c>
      <c r="E23" s="38" t="str">
        <f>IF(AND($L$5&gt;0,$O$45&gt;0),"-----",IF($C23&lt;&gt;"",IF($M23&lt;$O$3,$C23*E$46,ROUND($C23*E$46,2)),""))</f>
        <v/>
      </c>
      <c r="F23" s="38" t="str">
        <f>IF(AND($L$5&gt;0,$O$45&gt;0),"-----",IF($C23&lt;&gt;"",IF($M23&lt;$O$3,$C23*F$46,ROUND($C23*F$46,2)),""))</f>
        <v/>
      </c>
      <c r="G23" s="38" t="str">
        <f>IF(AND($L$5&gt;0,$O$45&gt;0),"-----",IF($C23&lt;&gt;"",IF($M23&lt;$O$3,$C23*G$46,ROUND($C23*G$46,2)),""))</f>
        <v/>
      </c>
      <c r="H23" s="34"/>
      <c r="I23" s="39"/>
      <c r="J23" s="40" t="str">
        <f t="shared" si="4"/>
        <v/>
      </c>
      <c r="K23" s="41" t="s">
        <v>55</v>
      </c>
      <c r="L23" s="42"/>
      <c r="M23" s="43"/>
      <c r="N23" s="39"/>
      <c r="O23" s="44"/>
      <c r="P23" s="39"/>
      <c r="Q23" s="45"/>
      <c r="R23" s="39"/>
      <c r="S23" s="42"/>
      <c r="T23" s="33"/>
      <c r="W23" s="46" t="s">
        <v>7</v>
      </c>
      <c r="X23" s="47">
        <f t="shared" si="3"/>
        <v>0</v>
      </c>
    </row>
    <row r="24" spans="1:24" s="46" customFormat="1" ht="20.25" hidden="1" customHeight="1" x14ac:dyDescent="0.2">
      <c r="A24" s="34"/>
      <c r="B24" s="35" t="str">
        <f t="shared" si="0"/>
        <v/>
      </c>
      <c r="C24" s="36" t="str">
        <f t="shared" si="5"/>
        <v/>
      </c>
      <c r="D24" s="37" t="str">
        <f t="shared" si="6"/>
        <v/>
      </c>
      <c r="E24" s="38" t="str">
        <f>IF(AND($L$5&gt;0,$O$45&gt;0),"-----",IF($C24&lt;&gt;"",IF($M24&lt;$O$3,$C24*E$46,ROUND($C24*E$46,2)),""))</f>
        <v/>
      </c>
      <c r="F24" s="38" t="str">
        <f>IF(AND($L$5&gt;0,$O$45&gt;0),"-----",IF($C24&lt;&gt;"",IF($M24&lt;$O$3,$C24*F$46,ROUND($C24*F$46,2)),""))</f>
        <v/>
      </c>
      <c r="G24" s="38" t="str">
        <f>IF(AND($L$5&gt;0,$O$45&gt;0),"-----",IF($C24&lt;&gt;"",IF($M24&lt;$O$3,$C24*G$46,ROUND($C24*G$46,2)),""))</f>
        <v/>
      </c>
      <c r="H24" s="34"/>
      <c r="I24" s="39"/>
      <c r="J24" s="40" t="str">
        <f t="shared" si="4"/>
        <v/>
      </c>
      <c r="K24" s="41" t="s">
        <v>55</v>
      </c>
      <c r="L24" s="42"/>
      <c r="M24" s="43"/>
      <c r="N24" s="39"/>
      <c r="O24" s="44"/>
      <c r="P24" s="39"/>
      <c r="Q24" s="45"/>
      <c r="R24" s="39"/>
      <c r="S24" s="42"/>
      <c r="T24" s="33"/>
      <c r="W24" s="46" t="s">
        <v>7</v>
      </c>
      <c r="X24" s="47">
        <f t="shared" si="3"/>
        <v>0</v>
      </c>
    </row>
    <row r="25" spans="1:24" s="46" customFormat="1" ht="20.25" hidden="1" customHeight="1" x14ac:dyDescent="0.2">
      <c r="A25" s="34"/>
      <c r="B25" s="35" t="str">
        <f t="shared" si="0"/>
        <v/>
      </c>
      <c r="C25" s="36" t="str">
        <f t="shared" si="5"/>
        <v/>
      </c>
      <c r="D25" s="37" t="str">
        <f t="shared" si="6"/>
        <v/>
      </c>
      <c r="E25" s="38" t="str">
        <f>IF(AND($L$5&gt;0,$O$45&gt;0),"-----",IF($C25&lt;&gt;"",IF($M25&lt;$O$3,$C25*E$46,ROUND($C25*E$46,2)),""))</f>
        <v/>
      </c>
      <c r="F25" s="38" t="str">
        <f>IF(AND($L$5&gt;0,$O$45&gt;0),"-----",IF($C25&lt;&gt;"",IF($M25&lt;$O$3,$C25*F$46,ROUND($C25*F$46,2)),""))</f>
        <v/>
      </c>
      <c r="G25" s="38" t="str">
        <f>IF(AND($L$5&gt;0,$O$45&gt;0),"-----",IF($C25&lt;&gt;"",IF($M25&lt;$O$3,$C25*G$46,ROUND($C25*G$46,2)),""))</f>
        <v/>
      </c>
      <c r="H25" s="34"/>
      <c r="I25" s="39"/>
      <c r="J25" s="40" t="str">
        <f>IF(L25&lt;&gt;"","X","")</f>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 t="shared" si="0"/>
        <v/>
      </c>
      <c r="C26" s="36" t="str">
        <f t="shared" si="5"/>
        <v/>
      </c>
      <c r="D26" s="37" t="str">
        <f t="shared" si="6"/>
        <v/>
      </c>
      <c r="E26" s="38" t="str">
        <f>IF(AND($L$5&gt;0,$O$45&gt;0),"-----",IF($C26&lt;&gt;"",IF($M26&lt;$O$3,$C26*E$46,ROUND($C26*E$46,2)),""))</f>
        <v/>
      </c>
      <c r="F26" s="38" t="str">
        <f>IF(AND($L$5&gt;0,$O$45&gt;0),"-----",IF($C26&lt;&gt;"",IF($M26&lt;$O$3,$C26*F$46,ROUND($C26*F$46,2)),""))</f>
        <v/>
      </c>
      <c r="G26" s="38" t="str">
        <f>IF(AND($L$5&gt;0,$O$45&gt;0),"-----",IF($C26&lt;&gt;"",IF($M26&lt;$O$3,$C26*G$46,ROUND($C26*G$46,2)),""))</f>
        <v/>
      </c>
      <c r="H26" s="34"/>
      <c r="I26" s="39"/>
      <c r="J26" s="40" t="str">
        <f>IF(L26&lt;&gt;"","X","")</f>
        <v/>
      </c>
      <c r="K26" s="41" t="s">
        <v>55</v>
      </c>
      <c r="L26" s="42"/>
      <c r="M26" s="43"/>
      <c r="N26" s="39"/>
      <c r="O26" s="44"/>
      <c r="P26" s="39"/>
      <c r="Q26" s="45"/>
      <c r="R26" s="39"/>
      <c r="S26" s="42"/>
      <c r="T26" s="33"/>
      <c r="W26" s="46" t="s">
        <v>7</v>
      </c>
      <c r="X26" s="47">
        <f t="shared" ref="X26:X42" si="7">IF(AND(Q26&lt;&gt;"o",Q26&lt;&gt;"o2",Q26&lt;&gt;"o3"),M26,0)</f>
        <v>0</v>
      </c>
    </row>
    <row r="27" spans="1:24" s="46" customFormat="1" ht="20.25" hidden="1" customHeight="1" x14ac:dyDescent="0.2">
      <c r="A27" s="34"/>
      <c r="B27" s="35" t="str">
        <f t="shared" si="0"/>
        <v/>
      </c>
      <c r="C27" s="36" t="str">
        <f t="shared" si="5"/>
        <v/>
      </c>
      <c r="D27" s="37" t="str">
        <f t="shared" si="6"/>
        <v/>
      </c>
      <c r="E27" s="38" t="str">
        <f>IF(AND($L$5&gt;0,$O$45&gt;0),"-----",IF($C27&lt;&gt;"",IF($M27&lt;$O$3,$C27*E$46,ROUND($C27*E$46,2)),""))</f>
        <v/>
      </c>
      <c r="F27" s="38" t="str">
        <f>IF(AND($L$5&gt;0,$O$45&gt;0),"-----",IF($C27&lt;&gt;"",IF($M27&lt;$O$3,$C27*F$46,ROUND($C27*F$46,2)),""))</f>
        <v/>
      </c>
      <c r="G27" s="38" t="str">
        <f>IF(AND($L$5&gt;0,$O$45&gt;0),"-----",IF($C27&lt;&gt;"",IF($M27&lt;$O$3,$C27*G$46,ROUND($C27*G$46,2)),""))</f>
        <v/>
      </c>
      <c r="H27" s="34"/>
      <c r="I27" s="39"/>
      <c r="J27" s="40" t="str">
        <f>IF(L27&lt;&gt;"","X","")</f>
        <v/>
      </c>
      <c r="K27" s="41" t="s">
        <v>55</v>
      </c>
      <c r="L27" s="42"/>
      <c r="M27" s="43"/>
      <c r="N27" s="39"/>
      <c r="O27" s="44"/>
      <c r="P27" s="39"/>
      <c r="Q27" s="45"/>
      <c r="R27" s="39"/>
      <c r="S27" s="42"/>
      <c r="T27" s="33"/>
      <c r="W27" s="46" t="s">
        <v>7</v>
      </c>
      <c r="X27" s="47">
        <f t="shared" si="7"/>
        <v>0</v>
      </c>
    </row>
    <row r="28" spans="1:24" s="46" customFormat="1" ht="20.25" hidden="1" customHeight="1" x14ac:dyDescent="0.2">
      <c r="A28" s="34"/>
      <c r="B28" s="35" t="str">
        <f t="shared" si="0"/>
        <v/>
      </c>
      <c r="C28" s="36" t="str">
        <f t="shared" si="5"/>
        <v/>
      </c>
      <c r="D28" s="37" t="str">
        <f t="shared" si="6"/>
        <v/>
      </c>
      <c r="E28" s="38" t="str">
        <f>IF(AND($L$5&gt;0,$O$45&gt;0),"-----",IF($C28&lt;&gt;"",IF($M28&lt;$O$3,$C28*E$46,ROUND($C28*E$46,2)),""))</f>
        <v/>
      </c>
      <c r="F28" s="38" t="str">
        <f>IF(AND($L$5&gt;0,$O$45&gt;0),"-----",IF($C28&lt;&gt;"",IF($M28&lt;$O$3,$C28*F$46,ROUND($C28*F$46,2)),""))</f>
        <v/>
      </c>
      <c r="G28" s="38" t="str">
        <f>IF(AND($L$5&gt;0,$O$45&gt;0),"-----",IF($C28&lt;&gt;"",IF($M28&lt;$O$3,$C28*G$46,ROUND($C28*G$46,2)),""))</f>
        <v/>
      </c>
      <c r="H28" s="34"/>
      <c r="I28" s="39"/>
      <c r="J28" s="40" t="str">
        <f>IF(L28&lt;&gt;"","X","")</f>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5"/>
        <v/>
      </c>
      <c r="D29" s="37" t="str">
        <f t="shared" si="6"/>
        <v/>
      </c>
      <c r="E29" s="38" t="str">
        <f>IF(AND($L$5&gt;0,$O$45&gt;0),"-----",IF($C29&lt;&gt;"",IF($M29&lt;$O$3,$C29*E$46,ROUND($C29*E$46,2)),""))</f>
        <v/>
      </c>
      <c r="F29" s="38" t="str">
        <f>IF(AND($L$5&gt;0,$O$45&gt;0),"-----",IF($C29&lt;&gt;"",IF($M29&lt;$O$3,$C29*F$46,ROUND($C29*F$46,2)),""))</f>
        <v/>
      </c>
      <c r="G29" s="38" t="str">
        <f>IF(AND($L$5&gt;0,$O$45&gt;0),"-----",IF($C29&lt;&gt;"",IF($M29&lt;$O$3,$C29*G$46,ROUND($C29*G$46,2)),""))</f>
        <v/>
      </c>
      <c r="H29" s="34"/>
      <c r="I29" s="39"/>
      <c r="J29" s="40" t="str">
        <f t="shared" si="4"/>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ref="C30:C42" si="8">IF(AND(L30&lt;&gt;"",M30&lt;&gt;""),M30,"")</f>
        <v/>
      </c>
      <c r="D30" s="37" t="str">
        <f t="shared" ref="D30:D42" si="9">IF(AND(O30&lt;&gt;"",M30&lt;&gt;""),$O30,"")</f>
        <v/>
      </c>
      <c r="E30" s="38" t="str">
        <f>IF(AND($L$5&gt;0,$O$45&gt;0),"-----",IF($C30&lt;&gt;"",IF($M30&lt;$O$3,$C30*E$46,ROUND($C30*E$46,2)),""))</f>
        <v/>
      </c>
      <c r="F30" s="38" t="str">
        <f>IF(AND($L$5&gt;0,$O$45&gt;0),"-----",IF($C30&lt;&gt;"",IF($M30&lt;$O$3,$C30*F$46,ROUND($C30*F$46,2)),""))</f>
        <v/>
      </c>
      <c r="G30" s="38" t="str">
        <f>IF(AND($L$5&gt;0,$O$45&gt;0),"-----",IF($C30&lt;&gt;"",IF($M30&lt;$O$3,$C30*G$46,ROUND($C30*G$46,2)),""))</f>
        <v/>
      </c>
      <c r="H30" s="34"/>
      <c r="I30" s="39"/>
      <c r="J30" s="40" t="str">
        <f t="shared" si="4"/>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si="8"/>
        <v/>
      </c>
      <c r="D31" s="37" t="str">
        <f t="shared" si="9"/>
        <v/>
      </c>
      <c r="E31" s="38" t="str">
        <f>IF(AND($L$5&gt;0,$O$45&gt;0),"-----",IF($C31&lt;&gt;"",IF($M31&lt;$O$3,$C31*E$46,ROUND($C31*E$46,2)),""))</f>
        <v/>
      </c>
      <c r="F31" s="38" t="str">
        <f>IF(AND($L$5&gt;0,$O$45&gt;0),"-----",IF($C31&lt;&gt;"",IF($M31&lt;$O$3,$C31*F$46,ROUND($C31*F$46,2)),""))</f>
        <v/>
      </c>
      <c r="G31" s="38" t="str">
        <f>IF(AND($L$5&gt;0,$O$45&gt;0),"-----",IF($C31&lt;&gt;"",IF($M31&lt;$O$3,$C31*G$46,ROUND($C31*G$46,2)),""))</f>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IF(AND($L$5&gt;0,$O$45&gt;0),"-----",IF($C32&lt;&gt;"",IF($M32&lt;$O$3,$C32*E$46,ROUND($C32*E$46,2)),""))</f>
        <v/>
      </c>
      <c r="F32" s="38" t="str">
        <f>IF(AND($L$5&gt;0,$O$45&gt;0),"-----",IF($C32&lt;&gt;"",IF($M32&lt;$O$3,$C32*F$46,ROUND($C32*F$46,2)),""))</f>
        <v/>
      </c>
      <c r="G32" s="38" t="str">
        <f>IF(AND($L$5&gt;0,$O$45&gt;0),"-----",IF($C32&lt;&gt;"",IF($M32&lt;$O$3,$C32*G$46,ROUND($C32*G$46,2)),""))</f>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IF(AND($L$5&gt;0,$O$45&gt;0),"-----",IF($C33&lt;&gt;"",IF($M33&lt;$O$3,$C33*E$46,ROUND($C33*E$46,2)),""))</f>
        <v/>
      </c>
      <c r="F33" s="38" t="str">
        <f>IF(AND($L$5&gt;0,$O$45&gt;0),"-----",IF($C33&lt;&gt;"",IF($M33&lt;$O$3,$C33*F$46,ROUND($C33*F$46,2)),""))</f>
        <v/>
      </c>
      <c r="G33" s="38" t="str">
        <f>IF(AND($L$5&gt;0,$O$45&gt;0),"-----",IF($C33&lt;&gt;"",IF($M33&lt;$O$3,$C33*G$46,ROUND($C33*G$46,2)),""))</f>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IF(AND($L$5&gt;0,$O$45&gt;0),"-----",IF($C34&lt;&gt;"",IF($M34&lt;$O$3,$C34*E$46,ROUND($C34*E$46,2)),""))</f>
        <v/>
      </c>
      <c r="F34" s="38" t="str">
        <f>IF(AND($L$5&gt;0,$O$45&gt;0),"-----",IF($C34&lt;&gt;"",IF($M34&lt;$O$3,$C34*F$46,ROUND($C34*F$46,2)),""))</f>
        <v/>
      </c>
      <c r="G34" s="38" t="str">
        <f>IF(AND($L$5&gt;0,$O$45&gt;0),"-----",IF($C34&lt;&gt;"",IF($M34&lt;$O$3,$C34*G$46,ROUND($C34*G$46,2)),""))</f>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IF(AND($L$5&gt;0,$O$45&gt;0),"-----",IF($C35&lt;&gt;"",IF($M35&lt;$O$3,$C35*E$46,ROUND($C35*E$46,2)),""))</f>
        <v/>
      </c>
      <c r="F35" s="38" t="str">
        <f>IF(AND($L$5&gt;0,$O$45&gt;0),"-----",IF($C35&lt;&gt;"",IF($M35&lt;$O$3,$C35*F$46,ROUND($C35*F$46,2)),""))</f>
        <v/>
      </c>
      <c r="G35" s="38" t="str">
        <f>IF(AND($L$5&gt;0,$O$45&gt;0),"-----",IF($C35&lt;&gt;"",IF($M35&lt;$O$3,$C35*G$46,ROUND($C35*G$46,2)),""))</f>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IF(AND($L$5&gt;0,$O$45&gt;0),"-----",IF($C36&lt;&gt;"",IF($M36&lt;$O$3,$C36*E$46,ROUND($C36*E$46,2)),""))</f>
        <v/>
      </c>
      <c r="F36" s="38" t="str">
        <f>IF(AND($L$5&gt;0,$O$45&gt;0),"-----",IF($C36&lt;&gt;"",IF($M36&lt;$O$3,$C36*F$46,ROUND($C36*F$46,2)),""))</f>
        <v/>
      </c>
      <c r="G36" s="38" t="str">
        <f>IF(AND($L$5&gt;0,$O$45&gt;0),"-----",IF($C36&lt;&gt;"",IF($M36&lt;$O$3,$C36*G$46,ROUND($C36*G$46,2)),""))</f>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IF(AND($L$5&gt;0,$O$45&gt;0),"-----",IF($C37&lt;&gt;"",IF($M37&lt;$O$3,$C37*E$46,ROUND($C37*E$46,2)),""))</f>
        <v/>
      </c>
      <c r="F37" s="38" t="str">
        <f>IF(AND($L$5&gt;0,$O$45&gt;0),"-----",IF($C37&lt;&gt;"",IF($M37&lt;$O$3,$C37*F$46,ROUND($C37*F$46,2)),""))</f>
        <v/>
      </c>
      <c r="G37" s="38" t="str">
        <f>IF(AND($L$5&gt;0,$O$45&gt;0),"-----",IF($C37&lt;&gt;"",IF($M37&lt;$O$3,$C37*G$46,ROUND($C37*G$46,2)),""))</f>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IF(AND($L$5&gt;0,$O$45&gt;0),"-----",IF($C38&lt;&gt;"",IF($M38&lt;$O$3,$C38*E$46,ROUND($C38*E$46,2)),""))</f>
        <v/>
      </c>
      <c r="F38" s="38" t="str">
        <f>IF(AND($L$5&gt;0,$O$45&gt;0),"-----",IF($C38&lt;&gt;"",IF($M38&lt;$O$3,$C38*F$46,ROUND($C38*F$46,2)),""))</f>
        <v/>
      </c>
      <c r="G38" s="38" t="str">
        <f>IF(AND($L$5&gt;0,$O$45&gt;0),"-----",IF($C38&lt;&gt;"",IF($M38&lt;$O$3,$C38*G$46,ROUND($C38*G$46,2)),""))</f>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IF(AND($L$5&gt;0,$O$45&gt;0),"-----",IF($C39&lt;&gt;"",IF($M39&lt;$O$3,$C39*E$46,ROUND($C39*E$46,2)),""))</f>
        <v/>
      </c>
      <c r="F39" s="38" t="str">
        <f>IF(AND($L$5&gt;0,$O$45&gt;0),"-----",IF($C39&lt;&gt;"",IF($M39&lt;$O$3,$C39*F$46,ROUND($C39*F$46,2)),""))</f>
        <v/>
      </c>
      <c r="G39" s="38" t="str">
        <f>IF(AND($L$5&gt;0,$O$45&gt;0),"-----",IF($C39&lt;&gt;"",IF($M39&lt;$O$3,$C39*G$46,ROUND($C39*G$46,2)),""))</f>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IF(AND($L$5&gt;0,$O$45&gt;0),"-----",IF($C40&lt;&gt;"",IF($M40&lt;$O$3,$C40*E$46,ROUND($C40*E$46,2)),""))</f>
        <v/>
      </c>
      <c r="F40" s="38" t="str">
        <f>IF(AND($L$5&gt;0,$O$45&gt;0),"-----",IF($C40&lt;&gt;"",IF($M40&lt;$O$3,$C40*F$46,ROUND($C40*F$46,2)),""))</f>
        <v/>
      </c>
      <c r="G40" s="38" t="str">
        <f>IF(AND($L$5&gt;0,$O$45&gt;0),"-----",IF($C40&lt;&gt;"",IF($M40&lt;$O$3,$C40*G$46,ROUND($C40*G$46,2)),""))</f>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IF(AND($L$5&gt;0,$O$45&gt;0),"-----",IF($C41&lt;&gt;"",IF($M41&lt;$O$3,$C41*E$46,ROUND($C41*E$46,2)),""))</f>
        <v/>
      </c>
      <c r="F41" s="38" t="str">
        <f>IF(AND($L$5&gt;0,$O$45&gt;0),"-----",IF($C41&lt;&gt;"",IF($M41&lt;$O$3,$C41*F$46,ROUND($C41*F$46,2)),""))</f>
        <v/>
      </c>
      <c r="G41" s="38" t="str">
        <f>IF(AND($L$5&gt;0,$O$45&gt;0),"-----",IF($C41&lt;&gt;"",IF($M41&lt;$O$3,$C41*G$46,ROUND($C41*G$46,2)),""))</f>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IF(AND($L$5&gt;0,$O$45&gt;0),"-----",IF($C42&lt;&gt;"",IF($M42&lt;$O$3,$C42*E$46,ROUND($C42*E$46,2)),""))</f>
        <v/>
      </c>
      <c r="F42" s="38" t="str">
        <f>IF(AND($L$5&gt;0,$O$45&gt;0),"-----",IF($C42&lt;&gt;"",IF($M42&lt;$O$3,$C42*F$46,ROUND($C42*F$46,2)),""))</f>
        <v/>
      </c>
      <c r="G42" s="38" t="str">
        <f>IF(AND($L$5&gt;0,$O$45&gt;0),"-----",IF($C42&lt;&gt;"",IF($M42&lt;$O$3,$C42*G$46,ROUND($C42*G$46,2)),""))</f>
        <v/>
      </c>
      <c r="H42" s="34"/>
      <c r="I42" s="39"/>
      <c r="J42" s="40" t="str">
        <f t="shared" si="4"/>
        <v/>
      </c>
      <c r="K42" s="41" t="s">
        <v>55</v>
      </c>
      <c r="L42" s="42"/>
      <c r="M42" s="43"/>
      <c r="N42" s="39"/>
      <c r="O42" s="44"/>
      <c r="P42" s="39"/>
      <c r="Q42" s="45"/>
      <c r="R42" s="39"/>
      <c r="S42" s="42"/>
      <c r="T42" s="33"/>
      <c r="W42" s="46" t="s">
        <v>7</v>
      </c>
      <c r="X42" s="47">
        <f t="shared" si="7"/>
        <v>0</v>
      </c>
    </row>
    <row r="43" spans="1:39" s="46" customFormat="1" ht="26.25" hidden="1" customHeight="1" x14ac:dyDescent="0.2">
      <c r="A43" s="34"/>
      <c r="B43" s="101"/>
      <c r="C43" s="101"/>
      <c r="D43" s="101"/>
      <c r="E43" s="101"/>
      <c r="F43" s="101"/>
      <c r="G43" s="102"/>
      <c r="H43" s="34"/>
      <c r="I43" s="39"/>
      <c r="J43" s="40" t="str">
        <f>IF(B43&lt;&gt;"","X","")</f>
        <v/>
      </c>
      <c r="K43" s="48" t="s">
        <v>56</v>
      </c>
      <c r="L43" s="40"/>
      <c r="M43" s="40"/>
      <c r="N43" s="40"/>
      <c r="O43" s="40"/>
      <c r="P43" s="40"/>
      <c r="Q43" s="40"/>
      <c r="R43" s="40"/>
      <c r="S43" s="40"/>
      <c r="T43" s="33"/>
      <c r="U43" s="40" t="str">
        <f t="shared" ref="U43:AM43" si="10">IF(W43&lt;&gt;"","X","")</f>
        <v/>
      </c>
      <c r="V43" s="40" t="str">
        <f t="shared" si="10"/>
        <v/>
      </c>
      <c r="W43" s="40" t="str">
        <f t="shared" si="10"/>
        <v/>
      </c>
      <c r="X43" s="40" t="str">
        <f t="shared" si="10"/>
        <v/>
      </c>
      <c r="Y43" s="40" t="str">
        <f t="shared" si="10"/>
        <v/>
      </c>
      <c r="Z43" s="40" t="str">
        <f t="shared" si="10"/>
        <v/>
      </c>
      <c r="AA43" s="40" t="str">
        <f t="shared" si="10"/>
        <v/>
      </c>
      <c r="AB43" s="40" t="str">
        <f t="shared" si="10"/>
        <v/>
      </c>
      <c r="AC43" s="40" t="str">
        <f t="shared" si="10"/>
        <v/>
      </c>
      <c r="AD43" s="40" t="str">
        <f t="shared" si="10"/>
        <v/>
      </c>
      <c r="AE43" s="40" t="str">
        <f t="shared" si="10"/>
        <v/>
      </c>
      <c r="AF43" s="40" t="str">
        <f t="shared" si="10"/>
        <v/>
      </c>
      <c r="AG43" s="40" t="str">
        <f t="shared" si="10"/>
        <v/>
      </c>
      <c r="AH43" s="40" t="str">
        <f t="shared" si="10"/>
        <v/>
      </c>
      <c r="AI43" s="40" t="str">
        <f t="shared" si="10"/>
        <v/>
      </c>
      <c r="AJ43" s="40" t="str">
        <f t="shared" si="10"/>
        <v/>
      </c>
      <c r="AK43" s="40" t="str">
        <f t="shared" si="10"/>
        <v/>
      </c>
      <c r="AL43" s="40" t="str">
        <f t="shared" si="10"/>
        <v/>
      </c>
      <c r="AM43" s="40" t="str">
        <f t="shared" si="10"/>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42820.853442129628</v>
      </c>
      <c r="C45" s="58">
        <f>IF(O45&gt;0,"",X45)</f>
        <v>17.649999999999999</v>
      </c>
      <c r="D45" s="59"/>
      <c r="E45" s="60">
        <f>IF($O$45&gt;0,"-----",IF($L$5&lt;&gt;"",$L$5*E10,E10*$C$45))</f>
        <v>17.649999999999999</v>
      </c>
      <c r="F45" s="60">
        <f>IF($O$45&gt;0,"-----",IF($L$5&lt;&gt;"",$L$5*F10,F10*$C$45))</f>
        <v>35.299999999999997</v>
      </c>
      <c r="G45" s="60">
        <f>IF($O$45&gt;0,"-----",IF($L$5&lt;&gt;"",$L$5*G10,G10*$C$45))</f>
        <v>52.949999999999996</v>
      </c>
      <c r="H45" s="20"/>
      <c r="I45" s="17"/>
      <c r="J45" s="55" t="s">
        <v>29</v>
      </c>
      <c r="K45" s="61"/>
      <c r="L45" s="61"/>
      <c r="M45" s="61"/>
      <c r="N45" s="61"/>
      <c r="O45" s="62">
        <f>COUNTIF(O12:O42,"=St.")</f>
        <v>0</v>
      </c>
      <c r="P45" s="61"/>
      <c r="Q45" s="61"/>
      <c r="R45" s="9"/>
      <c r="X45" s="63">
        <f>SUM(X11:X44)</f>
        <v>17.649999999999999</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hidden="1" x14ac:dyDescent="0.25">
      <c r="A52" s="74"/>
      <c r="B52" s="75" t="s">
        <v>35</v>
      </c>
      <c r="C52" s="76"/>
      <c r="D52" s="76"/>
      <c r="E52" s="76"/>
      <c r="F52" s="76"/>
      <c r="G52" s="76"/>
      <c r="H52" s="77"/>
      <c r="I52" s="77"/>
      <c r="J52" s="73" t="str">
        <f>IF(J53="X","X","")</f>
        <v/>
      </c>
      <c r="K52" s="77"/>
      <c r="L52" s="77"/>
      <c r="M52" s="77"/>
      <c r="N52" s="77"/>
      <c r="O52" s="77"/>
      <c r="P52" s="77"/>
      <c r="Q52" s="77"/>
      <c r="R52" s="77"/>
    </row>
    <row r="53" spans="1:18" s="78" customFormat="1" ht="47.25" hidden="1" customHeight="1" x14ac:dyDescent="0.25">
      <c r="A53" s="77"/>
      <c r="B53" s="98"/>
      <c r="C53" s="92"/>
      <c r="D53" s="92"/>
      <c r="E53" s="92"/>
      <c r="F53" s="92"/>
      <c r="G53" s="93"/>
      <c r="H53" s="77"/>
      <c r="I53" s="77"/>
      <c r="J53" s="73" t="str">
        <f>IF(B53&lt;&gt;"","X","")</f>
        <v/>
      </c>
      <c r="K53" s="77"/>
      <c r="L53" s="77"/>
      <c r="M53" s="77"/>
      <c r="N53" s="77"/>
      <c r="O53" s="77"/>
      <c r="P53" s="77"/>
      <c r="Q53" s="77"/>
      <c r="R53" s="77"/>
    </row>
    <row r="54" spans="1:18" ht="12.75" hidden="1" x14ac:dyDescent="0.2">
      <c r="B54" s="13"/>
      <c r="C54" s="13"/>
      <c r="D54" s="13"/>
      <c r="E54" s="13"/>
      <c r="F54" s="13"/>
      <c r="G54" s="13"/>
      <c r="H54" s="13"/>
      <c r="J54" s="73" t="str">
        <f>IF(J52="X","X","")</f>
        <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93.75" customHeight="1" x14ac:dyDescent="0.25">
      <c r="A56" s="77"/>
      <c r="B56" s="91" t="s">
        <v>89</v>
      </c>
      <c r="C56" s="92"/>
      <c r="D56" s="92"/>
      <c r="E56" s="92"/>
      <c r="F56" s="92"/>
      <c r="G56" s="93"/>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25">
      <c r="A60" s="74"/>
      <c r="B60" s="81" t="s">
        <v>15</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15</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17</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25">
      <c r="A77" s="74"/>
      <c r="B77" s="79" t="s">
        <v>30</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25">
      <c r="A78" s="74"/>
      <c r="B78" s="83" t="s">
        <v>16</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25">
      <c r="A79" s="74"/>
      <c r="B79" s="81" t="s">
        <v>15</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17</v>
      </c>
      <c r="C80" s="90"/>
      <c r="D80" s="90"/>
      <c r="E80" s="90"/>
      <c r="F80" s="90"/>
      <c r="G80" s="90"/>
      <c r="H80" s="77"/>
      <c r="I80" s="77"/>
      <c r="J80" s="73" t="str">
        <f>IF(C80&lt;&gt;"","X","")</f>
        <v/>
      </c>
      <c r="K80" s="77"/>
      <c r="L80" s="77"/>
      <c r="M80" s="77"/>
      <c r="N80" s="77"/>
      <c r="O80" s="77"/>
      <c r="P80" s="77"/>
      <c r="Q80" s="77"/>
      <c r="R80" s="77"/>
    </row>
    <row r="81" spans="1:18" s="78" customFormat="1" ht="12" hidden="1" customHeight="1" x14ac:dyDescent="0.25">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18.75" customHeight="1" x14ac:dyDescent="0.25">
      <c r="A83" s="74"/>
      <c r="B83" s="83" t="s">
        <v>19</v>
      </c>
      <c r="C83" s="90" t="s">
        <v>79</v>
      </c>
      <c r="D83" s="90"/>
      <c r="E83" s="90"/>
      <c r="F83" s="90"/>
      <c r="G83" s="90"/>
      <c r="H83" s="77"/>
      <c r="I83" s="77"/>
      <c r="J83" s="73" t="str">
        <f>IF(C83&lt;&gt;"","X","")</f>
        <v>X</v>
      </c>
      <c r="K83" s="77"/>
      <c r="L83" s="77"/>
      <c r="M83" s="77"/>
      <c r="N83" s="77"/>
      <c r="O83" s="77"/>
      <c r="P83" s="77"/>
      <c r="Q83" s="77"/>
      <c r="R83" s="77"/>
    </row>
    <row r="84" spans="1:18" s="78" customFormat="1" ht="18.75" customHeight="1" x14ac:dyDescent="0.25">
      <c r="A84" s="74"/>
      <c r="B84" s="81" t="s">
        <v>20</v>
      </c>
      <c r="C84" s="90" t="s">
        <v>80</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8</v>
      </c>
      <c r="C85" s="90" t="s">
        <v>85</v>
      </c>
      <c r="D85" s="90"/>
      <c r="E85" s="90"/>
      <c r="F85" s="90"/>
      <c r="G85" s="90"/>
      <c r="H85" s="77"/>
      <c r="I85" s="77"/>
      <c r="J85" s="73" t="str">
        <f>IF(C85&lt;&gt;"","X","")</f>
        <v>X</v>
      </c>
      <c r="K85" s="77"/>
      <c r="L85" s="77"/>
      <c r="M85" s="77"/>
      <c r="N85" s="77"/>
      <c r="O85" s="77"/>
      <c r="P85" s="77"/>
      <c r="Q85" s="77"/>
      <c r="R85" s="77"/>
    </row>
    <row r="86" spans="1:18" s="78" customFormat="1" ht="19.5" customHeight="1" x14ac:dyDescent="0.25">
      <c r="A86" s="74"/>
      <c r="B86" s="81" t="s">
        <v>9</v>
      </c>
      <c r="C86" s="90" t="s">
        <v>86</v>
      </c>
      <c r="D86" s="90"/>
      <c r="E86" s="90"/>
      <c r="F86" s="90"/>
      <c r="G86" s="90"/>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52</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53</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hidden="1" customHeight="1" x14ac:dyDescent="0.25">
      <c r="A93" s="74"/>
      <c r="B93" s="79" t="s">
        <v>21</v>
      </c>
      <c r="C93" s="82"/>
      <c r="D93" s="82"/>
      <c r="E93" s="82"/>
      <c r="F93" s="82"/>
      <c r="G93" s="82"/>
      <c r="H93" s="77"/>
      <c r="I93" s="77"/>
      <c r="J93" s="73" t="str">
        <f>IF(COUNTIF(J94:J97,"X") &gt; 0, "X","")</f>
        <v/>
      </c>
      <c r="K93" s="77"/>
      <c r="L93" s="77"/>
      <c r="M93" s="77"/>
      <c r="N93" s="77"/>
      <c r="O93" s="77"/>
      <c r="P93" s="77"/>
      <c r="Q93" s="77"/>
      <c r="R93" s="77"/>
    </row>
    <row r="94" spans="1:18" s="78" customFormat="1" ht="18.75" hidden="1" customHeight="1" x14ac:dyDescent="0.25">
      <c r="A94" s="74"/>
      <c r="B94" s="83" t="s">
        <v>22</v>
      </c>
      <c r="C94" s="90"/>
      <c r="D94" s="90"/>
      <c r="E94" s="90"/>
      <c r="F94" s="90"/>
      <c r="G94" s="90"/>
      <c r="H94" s="77"/>
      <c r="I94" s="77"/>
      <c r="J94" s="73" t="str">
        <f>IF(C94&lt;&gt;"","X","")</f>
        <v/>
      </c>
      <c r="K94" s="77"/>
      <c r="L94" s="77"/>
      <c r="M94" s="77"/>
      <c r="N94" s="77"/>
      <c r="O94" s="77"/>
      <c r="P94" s="77"/>
      <c r="Q94" s="77"/>
      <c r="R94" s="77"/>
    </row>
    <row r="95" spans="1:18" s="78" customFormat="1" ht="58.5" hidden="1" customHeight="1" x14ac:dyDescent="0.25">
      <c r="A95" s="74"/>
      <c r="B95" s="83" t="s">
        <v>23</v>
      </c>
      <c r="C95" s="90"/>
      <c r="D95" s="90"/>
      <c r="E95" s="90"/>
      <c r="F95" s="90"/>
      <c r="G95" s="90"/>
      <c r="H95" s="77"/>
      <c r="I95" s="77"/>
      <c r="J95" s="73" t="str">
        <f>IF(C95&lt;&gt;"","X","")</f>
        <v/>
      </c>
      <c r="K95" s="77"/>
      <c r="L95" s="77"/>
      <c r="M95" s="77"/>
      <c r="N95" s="77"/>
      <c r="O95" s="77"/>
      <c r="P95" s="77"/>
      <c r="Q95" s="77"/>
      <c r="R95" s="77"/>
    </row>
    <row r="96" spans="1:18" s="78" customFormat="1" ht="18.75" hidden="1" customHeight="1" x14ac:dyDescent="0.25">
      <c r="A96" s="74"/>
      <c r="B96" s="83" t="s">
        <v>24</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23</v>
      </c>
      <c r="C97" s="90"/>
      <c r="D97" s="90"/>
      <c r="E97" s="90"/>
      <c r="F97" s="90"/>
      <c r="G97" s="90"/>
      <c r="H97" s="77"/>
      <c r="I97" s="77"/>
      <c r="J97" s="73" t="str">
        <f>IF(C97&lt;&gt;"","X","")</f>
        <v/>
      </c>
      <c r="K97" s="77"/>
      <c r="L97" s="77"/>
      <c r="M97" s="77"/>
      <c r="N97" s="77"/>
      <c r="O97" s="77"/>
      <c r="P97" s="77"/>
      <c r="Q97" s="77"/>
      <c r="R97" s="77"/>
    </row>
    <row r="98" spans="1:18" s="78" customFormat="1" ht="12" hidden="1" customHeight="1" x14ac:dyDescent="0.25">
      <c r="A98" s="74"/>
      <c r="B98" s="81"/>
      <c r="C98" s="82"/>
      <c r="D98" s="82"/>
      <c r="E98" s="82"/>
      <c r="F98" s="82"/>
      <c r="G98" s="82"/>
      <c r="H98" s="77"/>
      <c r="I98" s="77"/>
      <c r="J98" s="73" t="str">
        <f>IF(J93="X","X","")</f>
        <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90"/>
      <c r="D101" s="90"/>
      <c r="E101" s="90"/>
      <c r="F101" s="90"/>
      <c r="G101" s="90"/>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customHeight="1" x14ac:dyDescent="0.25">
      <c r="A103" s="74"/>
      <c r="B103" s="79" t="s">
        <v>36</v>
      </c>
      <c r="C103" s="82"/>
      <c r="D103" s="82"/>
      <c r="E103" s="82"/>
      <c r="F103" s="82"/>
      <c r="G103" s="82"/>
      <c r="H103" s="77"/>
      <c r="I103" s="77"/>
      <c r="J103" s="73" t="str">
        <f>IF(COUNTIF(J104:J107,"X") &gt; 0, "X","")</f>
        <v>X</v>
      </c>
      <c r="K103" s="77"/>
      <c r="L103" s="77"/>
      <c r="M103" s="77"/>
      <c r="N103" s="77"/>
      <c r="O103" s="77"/>
      <c r="P103" s="77"/>
      <c r="Q103" s="77"/>
      <c r="R103" s="77"/>
    </row>
    <row r="104" spans="1:18" s="78" customFormat="1" ht="18.75" hidden="1" customHeight="1" x14ac:dyDescent="0.25">
      <c r="A104" s="74"/>
      <c r="B104" s="83" t="s">
        <v>15</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90"/>
      <c r="D105" s="90"/>
      <c r="E105" s="90"/>
      <c r="F105" s="90"/>
      <c r="G105" s="90"/>
      <c r="H105" s="77"/>
      <c r="I105" s="77"/>
      <c r="J105" s="73" t="str">
        <f>IF(C105&lt;&gt;"","X","")</f>
        <v/>
      </c>
      <c r="K105" s="77"/>
      <c r="L105" s="77"/>
      <c r="M105" s="77"/>
      <c r="N105" s="77"/>
      <c r="O105" s="77"/>
      <c r="P105" s="77"/>
      <c r="Q105" s="77"/>
      <c r="R105" s="77"/>
    </row>
    <row r="106" spans="1:18" s="78" customFormat="1" ht="58.5" customHeight="1" x14ac:dyDescent="0.25">
      <c r="A106" s="74"/>
      <c r="B106" s="81" t="s">
        <v>38</v>
      </c>
      <c r="C106" s="90" t="s">
        <v>76</v>
      </c>
      <c r="D106" s="90"/>
      <c r="E106" s="90"/>
      <c r="F106" s="90"/>
      <c r="G106" s="90"/>
      <c r="H106" s="77"/>
      <c r="I106" s="77"/>
      <c r="J106" s="73" t="str">
        <f>IF(C106&lt;&gt;"","X","")</f>
        <v>X</v>
      </c>
      <c r="K106" s="77"/>
      <c r="L106" s="77"/>
      <c r="M106" s="77"/>
      <c r="N106" s="77"/>
      <c r="O106" s="77"/>
      <c r="P106" s="77"/>
      <c r="Q106" s="77"/>
      <c r="R106" s="77"/>
    </row>
    <row r="107" spans="1:18" s="78" customFormat="1" ht="70.5" hidden="1" customHeight="1" x14ac:dyDescent="0.25">
      <c r="A107" s="74"/>
      <c r="B107" s="83" t="s">
        <v>23</v>
      </c>
      <c r="C107" s="90"/>
      <c r="D107" s="90"/>
      <c r="E107" s="90"/>
      <c r="F107" s="90"/>
      <c r="G107" s="90"/>
      <c r="H107" s="77"/>
      <c r="I107" s="77"/>
      <c r="J107" s="73" t="str">
        <f>IF(C107&lt;&gt;"","X","")</f>
        <v/>
      </c>
      <c r="K107" s="77"/>
      <c r="L107" s="77"/>
      <c r="M107" s="77"/>
      <c r="N107" s="77"/>
      <c r="O107" s="77"/>
      <c r="P107" s="77"/>
      <c r="Q107" s="77"/>
      <c r="R107" s="77"/>
    </row>
    <row r="108" spans="1:18" s="78" customFormat="1" ht="12" customHeight="1" x14ac:dyDescent="0.25">
      <c r="A108" s="74"/>
      <c r="B108" s="81"/>
      <c r="C108" s="82"/>
      <c r="D108" s="82"/>
      <c r="E108" s="82"/>
      <c r="F108" s="82"/>
      <c r="G108" s="82"/>
      <c r="H108" s="77"/>
      <c r="I108" s="77"/>
      <c r="J108" s="73" t="str">
        <f>IF(J103="X","X","")</f>
        <v>X</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90"/>
      <c r="D115" s="90"/>
      <c r="E115" s="90"/>
      <c r="F115" s="90"/>
      <c r="G115" s="90"/>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90"/>
      <c r="D116" s="90"/>
      <c r="E116" s="90"/>
      <c r="F116" s="90"/>
      <c r="G116" s="90"/>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94.5" customHeight="1" x14ac:dyDescent="0.25">
      <c r="A119" s="77"/>
      <c r="B119" s="91" t="s">
        <v>90</v>
      </c>
      <c r="C119" s="92"/>
      <c r="D119" s="92"/>
      <c r="E119" s="92"/>
      <c r="F119" s="92"/>
      <c r="G119" s="93"/>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44:T44 J49:J54 L7:L11 M7:Q10 J43:S43 U43:AM43 J58:J119 T23:T43 S23:S42 J7:K15 L12:N15 J16:N42 P12:Q42 S12:T2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1 O22:O42">
      <formula1>"kg,ltr,St."</formula1>
    </dataValidation>
    <dataValidation type="list" allowBlank="1" showInputMessage="1" showErrorMessage="1" sqref="Q12:Q21 Q22:Q42">
      <formula1>"o,u,o2,u2,o3,u3"</formula1>
    </dataValidation>
  </dataValidations>
  <pageMargins left="0.5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2017-03-26T17:55:51Z</cp:lastPrinted>
  <dcterms:created xsi:type="dcterms:W3CDTF">2010-01-14T09:56:01Z</dcterms:created>
  <dcterms:modified xsi:type="dcterms:W3CDTF">2017-03-26T18:29:00Z</dcterms:modified>
</cp:coreProperties>
</file>