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Baguette\"/>
    </mc:Choice>
  </mc:AlternateContent>
  <bookViews>
    <workbookView xWindow="1912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s="1"/>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7" i="2"/>
  <c r="X18" i="2"/>
  <c r="X19" i="2"/>
  <c r="X20" i="2"/>
  <c r="X21" i="2"/>
  <c r="X16"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7" i="2"/>
  <c r="D17" i="2"/>
  <c r="C18" i="2"/>
  <c r="D18" i="2"/>
  <c r="C19" i="2"/>
  <c r="D19" i="2"/>
  <c r="C20" i="2"/>
  <c r="D20" i="2"/>
  <c r="C21" i="2"/>
  <c r="D21" i="2"/>
  <c r="E47" i="2"/>
  <c r="O46" i="2"/>
  <c r="F47" i="2"/>
  <c r="G47" i="2"/>
  <c r="C16" i="2"/>
  <c r="B28" i="2"/>
  <c r="B29" i="2"/>
  <c r="B30" i="2"/>
  <c r="B31" i="2"/>
  <c r="B32" i="2"/>
  <c r="B33" i="2"/>
  <c r="B34" i="2"/>
  <c r="B35" i="2"/>
  <c r="B36" i="2"/>
  <c r="B37" i="2"/>
  <c r="B38" i="2"/>
  <c r="B39" i="2"/>
  <c r="B40" i="2"/>
  <c r="B41" i="2"/>
  <c r="B42" i="2"/>
  <c r="B43" i="2"/>
  <c r="B12" i="2"/>
  <c r="B13" i="2"/>
  <c r="B14" i="2"/>
  <c r="B15" i="2"/>
  <c r="B17" i="2"/>
  <c r="B18" i="2"/>
  <c r="B19" i="2"/>
  <c r="B20" i="2"/>
  <c r="B21" i="2"/>
  <c r="B16"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7" i="2"/>
  <c r="J18" i="2"/>
  <c r="J19" i="2"/>
  <c r="J20" i="2"/>
  <c r="D16" i="2"/>
  <c r="J16" i="2"/>
  <c r="J22" i="2"/>
  <c r="J23" i="2"/>
  <c r="J24" i="2"/>
  <c r="J25" i="2"/>
  <c r="J30" i="2"/>
  <c r="J31" i="2"/>
  <c r="J32" i="2"/>
  <c r="J33" i="2"/>
  <c r="J34" i="2"/>
  <c r="J35" i="2"/>
  <c r="J26" i="2"/>
  <c r="J36" i="2"/>
  <c r="J37" i="2"/>
  <c r="J21" i="2"/>
  <c r="J27" i="2"/>
  <c r="J28" i="2"/>
  <c r="J29" i="2"/>
  <c r="J38" i="2"/>
  <c r="J39" i="2"/>
  <c r="J40" i="2"/>
  <c r="J41" i="2"/>
  <c r="J42" i="2"/>
  <c r="J43" i="2"/>
  <c r="J62" i="2"/>
  <c r="J67" i="2"/>
  <c r="J71" i="2"/>
  <c r="J70" i="2"/>
  <c r="J12" i="2"/>
  <c r="B10" i="2"/>
  <c r="J89" i="2" l="1"/>
  <c r="J93" i="2" s="1"/>
  <c r="J64" i="2"/>
  <c r="J68" i="2" s="1"/>
  <c r="E26" i="2"/>
  <c r="J73" i="2"/>
  <c r="J77" i="2" s="1"/>
  <c r="J104" i="2"/>
  <c r="J109" i="2" s="1"/>
  <c r="G14" i="2"/>
  <c r="F39" i="2"/>
  <c r="G36" i="2"/>
  <c r="E34" i="2"/>
  <c r="F22" i="2"/>
  <c r="F12" i="2"/>
  <c r="G28" i="2"/>
  <c r="F18" i="2"/>
  <c r="E33" i="2"/>
  <c r="E42" i="2"/>
  <c r="F31" i="2"/>
  <c r="F23" i="2"/>
  <c r="E21" i="2"/>
  <c r="J94" i="2"/>
  <c r="J99" i="2" s="1"/>
  <c r="J83" i="2"/>
  <c r="J88" i="2" s="1"/>
  <c r="J100" i="2"/>
  <c r="J103" i="2" s="1"/>
  <c r="J113" i="2"/>
  <c r="J118" i="2" s="1"/>
  <c r="J78" i="2"/>
  <c r="J82" i="2" s="1"/>
  <c r="X46" i="2"/>
  <c r="C46" i="2" s="1"/>
  <c r="G46" i="2" s="1"/>
  <c r="J69" i="2"/>
  <c r="J72" i="2" s="1"/>
  <c r="E13" i="2"/>
  <c r="G42" i="2"/>
  <c r="E40" i="2"/>
  <c r="F37" i="2"/>
  <c r="G34" i="2"/>
  <c r="E32" i="2"/>
  <c r="F29" i="2"/>
  <c r="G26" i="2"/>
  <c r="E24" i="2"/>
  <c r="G21" i="2"/>
  <c r="E19" i="2"/>
  <c r="F15" i="2"/>
  <c r="G12" i="2"/>
  <c r="G27" i="2"/>
  <c r="F42" i="2"/>
  <c r="G39" i="2"/>
  <c r="E37" i="2"/>
  <c r="F34" i="2"/>
  <c r="G31" i="2"/>
  <c r="E29" i="2"/>
  <c r="F26" i="2"/>
  <c r="G23" i="2"/>
  <c r="F21" i="2"/>
  <c r="G18" i="2"/>
  <c r="E15" i="2"/>
  <c r="G41" i="2"/>
  <c r="E39" i="2"/>
  <c r="F36" i="2"/>
  <c r="G33" i="2"/>
  <c r="E31" i="2"/>
  <c r="F28" i="2"/>
  <c r="G25" i="2"/>
  <c r="E23" i="2"/>
  <c r="G20" i="2"/>
  <c r="E18" i="2"/>
  <c r="F14" i="2"/>
  <c r="G22" i="2"/>
  <c r="E22" i="2"/>
  <c r="F41" i="2"/>
  <c r="G38" i="2"/>
  <c r="E36" i="2"/>
  <c r="F33" i="2"/>
  <c r="G30" i="2"/>
  <c r="E28" i="2"/>
  <c r="F25" i="2"/>
  <c r="G16" i="2"/>
  <c r="F20" i="2"/>
  <c r="G17" i="2"/>
  <c r="E14" i="2"/>
  <c r="E12" i="2"/>
  <c r="F43" i="2"/>
  <c r="G40" i="2"/>
  <c r="E38" i="2"/>
  <c r="F35" i="2"/>
  <c r="G32" i="2"/>
  <c r="E30" i="2"/>
  <c r="F27" i="2"/>
  <c r="G24" i="2"/>
  <c r="E16" i="2"/>
  <c r="G19" i="2"/>
  <c r="E17" i="2"/>
  <c r="F13" i="2"/>
  <c r="G43" i="2"/>
  <c r="E41" i="2"/>
  <c r="F38" i="2"/>
  <c r="G35" i="2"/>
  <c r="F30" i="2"/>
  <c r="E25" i="2"/>
  <c r="F16" i="2"/>
  <c r="E20" i="2"/>
  <c r="F17" i="2"/>
  <c r="G13" i="2"/>
  <c r="E43" i="2"/>
  <c r="F40" i="2"/>
  <c r="G37" i="2"/>
  <c r="E35" i="2"/>
  <c r="F32" i="2"/>
  <c r="G29" i="2"/>
  <c r="E27" i="2"/>
  <c r="F24" i="2"/>
  <c r="F19"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<sst xmlns="http://schemas.openxmlformats.org/spreadsheetml/2006/main" count="187" uniqueCount="96">
  <si>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</si>
  <si>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</si>
  <si>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</si>
  <si>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</si>
  <si>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</si>
  <si>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</si>
  <si>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</si>
  <si>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</si>
  <si>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</si>
  <si>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</si>
  <si>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</si>
  <si>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</si>
  <si>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</si>
  <si>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</si>
  <si>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</si>
  <si>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</si>
  <si>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</si>
  <si>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</si>
  <si>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</si>
  <si>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</si>
  <si>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</si>
  <si>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</si>
  <si>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</si>
  <si>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</si>
  <si>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</si>
  <si>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</si>
  <si>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</si>
  <si>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</si>
  <si>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</si>
  <si>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</si>
  <si>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</si>
  <si>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</si>
  <si>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</si>
  <si>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</si>
  <si>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</si>
  <si>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</si>
  <si>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</si>
  <si>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</si>
  <si>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</si>
  <si>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</si>
  <si>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</si>
  <si>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</si>
  <si>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</si>
  <si>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</si>
  <si>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</si>
  <si>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</si>
  <si>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</si>
  <si>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</si>
  <si>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</si>
  <si>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</si>
  <si>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</si>
  <si>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</si>
  <si>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</si>
  <si>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</si>
  <si>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</si>
  <si>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</si>
  <si>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</si>
  <si>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</si>
  <si>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</si>
  <si>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</si>
  <si>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</si>
  <si>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</si>
  <si>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</si>
  <si>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</si>
  <si>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</si>
  <si>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</si>
  <si>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</si>
  <si>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</si>
  <si>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Dinkelbaguette</t>
  </si>
  <si>
    <t>Dinkelmehl Type 630</t>
  </si>
  <si>
    <t>Dinkel-Crisp extrafein</t>
  </si>
  <si>
    <t>minimalback 0,5%</t>
  </si>
  <si>
    <t>Salz</t>
  </si>
  <si>
    <t>Pflanzenöl / Olivenöl</t>
  </si>
  <si>
    <t xml:space="preserve">Wasser </t>
  </si>
  <si>
    <t>12 Minuten</t>
  </si>
  <si>
    <t>24°C</t>
  </si>
  <si>
    <t>350 bis 420g (Empfehlung)</t>
  </si>
  <si>
    <t>14 - 16 Minuten für halbgebacken, 24 - 28 Minuten für fertiggebacken</t>
  </si>
  <si>
    <t>Fertigbacken von halbgebackenen Baguettes: 10 - 15 Minuten mit Schwaden, kein Zug, Brötchentemperatur fallend.</t>
  </si>
  <si>
    <t>Bohnenmehl enzymaktiv</t>
  </si>
  <si>
    <t>Hefe  (nach Führung)</t>
  </si>
  <si>
    <t>Dinkel-Crisp grob oder extrafein</t>
  </si>
  <si>
    <t>liquimalt gold</t>
  </si>
  <si>
    <t>direkte Führung</t>
  </si>
  <si>
    <t>activemalt (nach Führung)</t>
  </si>
  <si>
    <t>Diastasemalz</t>
  </si>
  <si>
    <t>Malzextrakt, hell, flüssig</t>
  </si>
  <si>
    <t xml:space="preserve"> - Wenn vorhanden kann ein betriebseigener Dinkel-Vorteig oder -Poolisch eingesetzt werden.</t>
  </si>
  <si>
    <t>je nach Hefemenge</t>
  </si>
  <si>
    <t>Sinnig ist es die Baguettes bevor sie eingeschossen werden, nochmal kurz gegenzukühlen.
Auf Abzieher setzen und schneiden. Das Baguette sieht aus, als wenn es keinen Stand hätte. Wenn die Gare jedoch stimmt, erzielt man ein enormes Volumen.</t>
  </si>
  <si>
    <t>- Das Extrudat (Crisp) ist essentiell für die positiven Eigenschaften (Stabilität, Ausbundsicherheit, Rösche) dieses Baguettes.
- Das Bohnenmehl sorgt für einen wolligen Teig und eine helle Krumenfarbe. Zusätzlich bringt es den typisch französischen Baguettegeschmack mit sich.
- Das Diastasemalz (activemalt) sorgt für eine grobere Porung trotz der direkten Führung. Die Menge muss mit Bedacht eingestellt werden, ein Zuviel baut die Krume massiv ab.
- der helle Malzextrakt kompensiert etwas das (wegen der kurzen Führung verminderte) Aroma</t>
  </si>
  <si>
    <t>Dinkel-Extrudat</t>
  </si>
  <si>
    <t>45 Minuten, 1 x aufziehen, erneut 30 Minuten</t>
  </si>
  <si>
    <t>nach der Teigruhe abwiegen, mit Spannung langstoßen, 20 Minuten Zwischengare, danach zu Baguette langrollen, in Dekorextrudat wälzen und in Tücher einziehen.</t>
  </si>
  <si>
    <t>2 - 3 Minuten (je nach Knetsystem)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</si>
</sst>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42" fillId="0" borderId="27" xfId="0" quotePrefix="1" applyFont="1" applyFill="1" applyBorder="1" applyAlignment="1">
      <alignment horizontal="left" vertical="top"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2.4257812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99"/>
      <c r="C3" s="96" t="s">
        <v>68</v>
      </c>
      <c r="D3" s="97"/>
      <c r="E3" s="97"/>
      <c r="F3" s="97"/>
      <c r="G3" s="98"/>
      <c r="H3" s="8"/>
      <c r="L3" s="87" t="s">
        <v>31</v>
      </c>
      <c r="M3" s="87"/>
      <c r="O3" s="11">
        <v>10</v>
      </c>
      <c r="Q3" s="12" t="s">
        <v>34</v>
      </c>
    </row>
    <row r="4" spans="1:24" ht="5.25" customHeight="1" x14ac:dyDescent="0.2">
      <c r="A4" s="13"/>
      <c r="B4" s="99"/>
      <c r="G4" s="8"/>
      <c r="H4" s="8"/>
    </row>
    <row r="5" spans="1:24" ht="24.75" customHeight="1" x14ac:dyDescent="0.25">
      <c r="A5" s="13"/>
      <c r="B5" s="99"/>
      <c r="C5" s="100" t="s">
        <v>84</v>
      </c>
      <c r="D5" s="101"/>
      <c r="E5" s="101"/>
      <c r="F5" s="101"/>
      <c r="G5" s="102"/>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3" t="s">
        <v>1</v>
      </c>
      <c r="M7" s="93" t="s">
        <v>2</v>
      </c>
      <c r="N7" s="17"/>
      <c r="O7" s="93" t="s">
        <v>3</v>
      </c>
      <c r="P7" s="13"/>
      <c r="Q7" s="92" t="s">
        <v>4</v>
      </c>
      <c r="R7" s="13"/>
      <c r="S7" s="91" t="s">
        <v>10</v>
      </c>
    </row>
    <row r="8" spans="1:24" ht="5.25" customHeight="1" thickBot="1" x14ac:dyDescent="0.25">
      <c r="G8" s="8"/>
      <c r="H8" s="8"/>
      <c r="I8" s="13"/>
      <c r="J8" s="13"/>
      <c r="K8" s="13"/>
      <c r="L8" s="93"/>
      <c r="M8" s="93"/>
      <c r="N8" s="17"/>
      <c r="O8" s="93"/>
      <c r="P8" s="13"/>
      <c r="Q8" s="92"/>
      <c r="R8" s="13"/>
      <c r="S8" s="91"/>
    </row>
    <row r="9" spans="1:24" ht="5.25" customHeight="1" x14ac:dyDescent="0.2">
      <c r="D9" s="13"/>
      <c r="E9" s="18"/>
      <c r="F9" s="18"/>
      <c r="G9" s="19"/>
      <c r="H9" s="20"/>
      <c r="I9" s="17"/>
      <c r="J9" s="17"/>
      <c r="K9" s="17"/>
      <c r="L9" s="93"/>
      <c r="M9" s="93"/>
      <c r="N9" s="17"/>
      <c r="O9" s="93"/>
      <c r="P9" s="13"/>
      <c r="Q9" s="92"/>
      <c r="R9" s="13"/>
      <c r="S9" s="91"/>
    </row>
    <row r="10" spans="1:24" ht="21" customHeight="1" thickBot="1" x14ac:dyDescent="0.25">
      <c r="B10" s="21">
        <f>L5</f>
        <v>0</v>
      </c>
      <c r="C10" s="22" t="s">
        <v>48</v>
      </c>
      <c r="D10" s="23"/>
      <c r="E10" s="24">
        <v>1</v>
      </c>
      <c r="F10" s="25">
        <v>2</v>
      </c>
      <c r="G10" s="26">
        <v>3</v>
      </c>
      <c r="H10" s="20"/>
      <c r="I10" s="17"/>
      <c r="J10" s="27" t="s">
        <v>5</v>
      </c>
      <c r="K10" s="17"/>
      <c r="L10" s="93"/>
      <c r="M10" s="93"/>
      <c r="N10" s="17"/>
      <c r="O10" s="93"/>
      <c r="P10" s="13"/>
      <c r="Q10" s="92"/>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Dinkelmehl Type 630</v>
      </c>
      <c r="C12" s="36">
        <f t="shared" ref="C12:C21" si="1">IF(AND(L12&lt;&gt;"",M12&lt;&gt;""),M12,"")</f>
        <v>9</v>
      </c>
      <c r="D12" s="37" t="str">
        <f t="shared" ref="D12:D21" si="2">IF(AND(O12&lt;&gt;"",M12&lt;&gt;""),$O12,"")</f>
        <v>kg</v>
      </c>
      <c r="E12" s="38">
        <f t="shared" ref="E12:G43" si="3">IF(AND($L$5&gt;0,$O$46&gt;0),"-----",IF($C12&lt;&gt;"",IF($M12&lt;$O$3,$C12*E$47,ROUND($C12*E$47,2)),""))</f>
        <v>9</v>
      </c>
      <c r="F12" s="38">
        <f t="shared" si="3"/>
        <v>18</v>
      </c>
      <c r="G12" s="38">
        <f t="shared" si="3"/>
        <v>27</v>
      </c>
      <c r="H12" s="34"/>
      <c r="I12" s="39"/>
      <c r="J12" s="40" t="str">
        <f>IF(L12&lt;&gt;"","X","")</f>
        <v>X</v>
      </c>
      <c r="K12" s="41" t="s">
        <v>55</v>
      </c>
      <c r="L12" s="42" t="s">
        <v>69</v>
      </c>
      <c r="M12" s="43">
        <v>9</v>
      </c>
      <c r="N12" s="39"/>
      <c r="O12" s="44" t="s">
        <v>7</v>
      </c>
      <c r="P12" s="39"/>
      <c r="Q12" s="45"/>
      <c r="R12" s="39"/>
      <c r="S12" s="42"/>
      <c r="T12" s="33"/>
      <c r="W12" s="46" t="s">
        <v>7</v>
      </c>
      <c r="X12" s="47">
        <f t="shared" ref="X12:X25" si="4">IF(AND(Q12&lt;&gt;"o",Q12&lt;&gt;"o2",Q12&lt;&gt;"o3"),M12,0)</f>
        <v>9</v>
      </c>
    </row>
    <row r="13" spans="1:24" s="46" customFormat="1" ht="20.25" customHeight="1" x14ac:dyDescent="0.2">
      <c r="A13" s="34"/>
      <c r="B13" s="35" t="str">
        <f t="shared" si="0"/>
        <v>Dinkel-Crisp extrafein</v>
      </c>
      <c r="C13" s="36">
        <f t="shared" si="1"/>
        <v>0.9</v>
      </c>
      <c r="D13" s="37" t="str">
        <f t="shared" si="2"/>
        <v>kg</v>
      </c>
      <c r="E13" s="38">
        <f t="shared" si="3"/>
        <v>0.9</v>
      </c>
      <c r="F13" s="38">
        <f t="shared" si="3"/>
        <v>1.8</v>
      </c>
      <c r="G13" s="38">
        <f t="shared" si="3"/>
        <v>2.7</v>
      </c>
      <c r="H13" s="34"/>
      <c r="I13" s="39"/>
      <c r="J13" s="40" t="str">
        <f t="shared" ref="J13:J43" si="5">IF(L13&lt;&gt;"","X","")</f>
        <v>X</v>
      </c>
      <c r="K13" s="41" t="s">
        <v>55</v>
      </c>
      <c r="L13" s="42" t="s">
        <v>70</v>
      </c>
      <c r="M13" s="43">
        <v>0.9</v>
      </c>
      <c r="N13" s="39"/>
      <c r="O13" s="44" t="s">
        <v>7</v>
      </c>
      <c r="P13" s="39"/>
      <c r="Q13" s="45"/>
      <c r="R13" s="39"/>
      <c r="S13" s="42" t="s">
        <v>92</v>
      </c>
      <c r="T13" s="33"/>
      <c r="W13" s="46" t="s">
        <v>7</v>
      </c>
      <c r="X13" s="47">
        <f t="shared" si="4"/>
        <v>0.9</v>
      </c>
    </row>
    <row r="14" spans="1:24" s="46" customFormat="1" ht="20.25" customHeight="1" x14ac:dyDescent="0.2">
      <c r="A14" s="34"/>
      <c r="B14" s="35" t="str">
        <f t="shared" si="0"/>
        <v>Bohnenmehl enzymaktiv</v>
      </c>
      <c r="C14" s="36">
        <f t="shared" si="1"/>
        <v>0.1</v>
      </c>
      <c r="D14" s="37" t="str">
        <f t="shared" si="2"/>
        <v>kg</v>
      </c>
      <c r="E14" s="38">
        <f t="shared" si="3"/>
        <v>0.1</v>
      </c>
      <c r="F14" s="38">
        <f t="shared" si="3"/>
        <v>0.2</v>
      </c>
      <c r="G14" s="38">
        <f t="shared" si="3"/>
        <v>0.30000000000000004</v>
      </c>
      <c r="H14" s="34"/>
      <c r="I14" s="39"/>
      <c r="J14" s="40" t="str">
        <f t="shared" si="5"/>
        <v>X</v>
      </c>
      <c r="K14" s="41" t="s">
        <v>55</v>
      </c>
      <c r="L14" s="42" t="s">
        <v>80</v>
      </c>
      <c r="M14" s="43">
        <v>0.1</v>
      </c>
      <c r="N14" s="39"/>
      <c r="O14" s="44" t="s">
        <v>7</v>
      </c>
      <c r="P14" s="39"/>
      <c r="Q14" s="45"/>
      <c r="R14" s="39"/>
      <c r="S14" s="42"/>
      <c r="T14" s="33"/>
      <c r="W14" s="46" t="s">
        <v>7</v>
      </c>
      <c r="X14" s="47">
        <f t="shared" si="4"/>
        <v>0.1</v>
      </c>
    </row>
    <row r="15" spans="1:24" s="46" customFormat="1" ht="20.25" customHeight="1" x14ac:dyDescent="0.2">
      <c r="A15" s="34"/>
      <c r="B15" s="35" t="str">
        <f t="shared" si="0"/>
        <v>minimalback 0,5%</v>
      </c>
      <c r="C15" s="36">
        <f t="shared" si="1"/>
        <v>0.05</v>
      </c>
      <c r="D15" s="37" t="str">
        <f t="shared" si="2"/>
        <v>kg</v>
      </c>
      <c r="E15" s="38">
        <f t="shared" si="3"/>
        <v>0.05</v>
      </c>
      <c r="F15" s="38">
        <f t="shared" si="3"/>
        <v>0.1</v>
      </c>
      <c r="G15" s="38">
        <f t="shared" si="3"/>
        <v>0.15000000000000002</v>
      </c>
      <c r="H15" s="34"/>
      <c r="I15" s="39"/>
      <c r="J15" s="40" t="str">
        <f t="shared" si="5"/>
        <v>X</v>
      </c>
      <c r="K15" s="41" t="s">
        <v>55</v>
      </c>
      <c r="L15" s="42" t="s">
        <v>71</v>
      </c>
      <c r="M15" s="43">
        <v>0.05</v>
      </c>
      <c r="N15" s="39"/>
      <c r="O15" s="44" t="s">
        <v>7</v>
      </c>
      <c r="P15" s="39"/>
      <c r="Q15" s="45"/>
      <c r="R15" s="39"/>
      <c r="S15" s="42"/>
      <c r="T15" s="33"/>
      <c r="W15" s="46" t="s">
        <v>7</v>
      </c>
      <c r="X15" s="47">
        <f t="shared" si="4"/>
        <v>0.05</v>
      </c>
    </row>
    <row r="16" spans="1:24" s="46" customFormat="1" ht="20.25" customHeight="1" x14ac:dyDescent="0.2">
      <c r="A16" s="34"/>
      <c r="B16" s="35" t="str">
        <f>IF(L16="","",IF(OR(Q16="U",Q16="O2"),"     "&amp;L16,IF(OR(Q16="U2",Q16="O3"),"         "&amp;L16,IF(Q16="U3","            "&amp;L16,L16))))</f>
        <v>activemalt (nach Führung)</v>
      </c>
      <c r="C16" s="36">
        <f>IF(AND(L16&lt;&gt;"",M16&lt;&gt;""),M16,"")</f>
        <v>0.02</v>
      </c>
      <c r="D16" s="37" t="str">
        <f>IF(AND(O16&lt;&gt;"",M16&lt;&gt;""),$O16,"")</f>
        <v>kg</v>
      </c>
      <c r="E16" s="38">
        <f t="shared" si="3"/>
        <v>0.02</v>
      </c>
      <c r="F16" s="38">
        <f t="shared" si="3"/>
        <v>0.04</v>
      </c>
      <c r="G16" s="38">
        <f t="shared" si="3"/>
        <v>0.06</v>
      </c>
      <c r="H16" s="34"/>
      <c r="I16" s="39"/>
      <c r="J16" s="40" t="str">
        <f>IF(L16&lt;&gt;"","X","")</f>
        <v>X</v>
      </c>
      <c r="K16" s="41" t="s">
        <v>55</v>
      </c>
      <c r="L16" s="42" t="s">
        <v>85</v>
      </c>
      <c r="M16" s="43">
        <v>0.02</v>
      </c>
      <c r="N16" s="39"/>
      <c r="O16" s="44" t="s">
        <v>7</v>
      </c>
      <c r="P16" s="39"/>
      <c r="Q16" s="45"/>
      <c r="R16" s="39"/>
      <c r="S16" s="42" t="s">
        <v>86</v>
      </c>
      <c r="T16" s="33"/>
      <c r="W16" s="46" t="s">
        <v>7</v>
      </c>
      <c r="X16" s="47">
        <f>IF(AND(Q16&lt;&gt;"o",Q16&lt;&gt;"o2",Q16&lt;&gt;"o3"),M16,0)</f>
        <v>0.02</v>
      </c>
    </row>
    <row r="17" spans="1:24" s="46" customFormat="1" ht="20.25" customHeight="1" x14ac:dyDescent="0.2">
      <c r="A17" s="34"/>
      <c r="B17" s="35" t="str">
        <f t="shared" si="0"/>
        <v>liquimalt gold</v>
      </c>
      <c r="C17" s="36">
        <f t="shared" si="1"/>
        <v>0.2</v>
      </c>
      <c r="D17" s="37" t="str">
        <f t="shared" si="2"/>
        <v>kg</v>
      </c>
      <c r="E17" s="38">
        <f t="shared" si="3"/>
        <v>0.2</v>
      </c>
      <c r="F17" s="38">
        <f t="shared" si="3"/>
        <v>0.4</v>
      </c>
      <c r="G17" s="38">
        <f t="shared" si="3"/>
        <v>0.60000000000000009</v>
      </c>
      <c r="H17" s="34"/>
      <c r="I17" s="39"/>
      <c r="J17" s="40" t="str">
        <f t="shared" si="5"/>
        <v>X</v>
      </c>
      <c r="K17" s="41" t="s">
        <v>55</v>
      </c>
      <c r="L17" s="42" t="s">
        <v>83</v>
      </c>
      <c r="M17" s="43">
        <v>0.2</v>
      </c>
      <c r="N17" s="39"/>
      <c r="O17" s="44" t="s">
        <v>7</v>
      </c>
      <c r="P17" s="39"/>
      <c r="Q17" s="45"/>
      <c r="R17" s="39"/>
      <c r="S17" s="42" t="s">
        <v>87</v>
      </c>
      <c r="T17" s="33"/>
      <c r="W17" s="46" t="s">
        <v>7</v>
      </c>
      <c r="X17" s="47">
        <f t="shared" si="4"/>
        <v>0.2</v>
      </c>
    </row>
    <row r="18" spans="1:24" s="46" customFormat="1" ht="20.25" customHeight="1" x14ac:dyDescent="0.2">
      <c r="A18" s="34"/>
      <c r="B18" s="35" t="str">
        <f t="shared" si="0"/>
        <v>Salz</v>
      </c>
      <c r="C18" s="36">
        <f t="shared" si="1"/>
        <v>0.25</v>
      </c>
      <c r="D18" s="37" t="str">
        <f t="shared" si="2"/>
        <v>kg</v>
      </c>
      <c r="E18" s="38">
        <f t="shared" si="3"/>
        <v>0.25</v>
      </c>
      <c r="F18" s="38">
        <f t="shared" si="3"/>
        <v>0.5</v>
      </c>
      <c r="G18" s="38">
        <f t="shared" si="3"/>
        <v>0.75</v>
      </c>
      <c r="H18" s="34"/>
      <c r="I18" s="39"/>
      <c r="J18" s="40" t="str">
        <f t="shared" si="5"/>
        <v>X</v>
      </c>
      <c r="K18" s="41" t="s">
        <v>55</v>
      </c>
      <c r="L18" s="42" t="s">
        <v>72</v>
      </c>
      <c r="M18" s="43">
        <v>0.25</v>
      </c>
      <c r="N18" s="39"/>
      <c r="O18" s="44" t="s">
        <v>7</v>
      </c>
      <c r="P18" s="39"/>
      <c r="Q18" s="45"/>
      <c r="R18" s="39"/>
      <c r="S18" s="42"/>
      <c r="T18" s="33"/>
      <c r="W18" s="46" t="s">
        <v>7</v>
      </c>
      <c r="X18" s="47">
        <f t="shared" si="4"/>
        <v>0.25</v>
      </c>
    </row>
    <row r="19" spans="1:24" s="46" customFormat="1" ht="20.25" customHeight="1" x14ac:dyDescent="0.2">
      <c r="A19" s="34"/>
      <c r="B19" s="35" t="str">
        <f t="shared" si="0"/>
        <v>Pflanzenöl / Olivenöl</v>
      </c>
      <c r="C19" s="36">
        <f t="shared" si="1"/>
        <v>0.1</v>
      </c>
      <c r="D19" s="37" t="str">
        <f t="shared" si="2"/>
        <v>kg</v>
      </c>
      <c r="E19" s="38">
        <f t="shared" si="3"/>
        <v>0.1</v>
      </c>
      <c r="F19" s="38">
        <f t="shared" si="3"/>
        <v>0.2</v>
      </c>
      <c r="G19" s="38">
        <f t="shared" si="3"/>
        <v>0.30000000000000004</v>
      </c>
      <c r="H19" s="34"/>
      <c r="I19" s="39"/>
      <c r="J19" s="40" t="str">
        <f t="shared" si="5"/>
        <v>X</v>
      </c>
      <c r="K19" s="41" t="s">
        <v>55</v>
      </c>
      <c r="L19" s="42" t="s">
        <v>73</v>
      </c>
      <c r="M19" s="43">
        <v>0.1</v>
      </c>
      <c r="N19" s="39"/>
      <c r="O19" s="44" t="s">
        <v>7</v>
      </c>
      <c r="P19" s="39"/>
      <c r="Q19" s="45"/>
      <c r="R19" s="39"/>
      <c r="S19" s="42"/>
      <c r="T19" s="33"/>
      <c r="W19" s="46" t="s">
        <v>7</v>
      </c>
      <c r="X19" s="47">
        <f t="shared" si="4"/>
        <v>0.1</v>
      </c>
    </row>
    <row r="20" spans="1:24" s="46" customFormat="1" ht="20.25" customHeight="1" x14ac:dyDescent="0.2">
      <c r="A20" s="34"/>
      <c r="B20" s="35" t="str">
        <f t="shared" si="0"/>
        <v>Hefe  (nach Führung)</v>
      </c>
      <c r="C20" s="36">
        <f t="shared" si="1"/>
        <v>0.15</v>
      </c>
      <c r="D20" s="37" t="str">
        <f t="shared" si="2"/>
        <v>kg</v>
      </c>
      <c r="E20" s="38">
        <f t="shared" si="3"/>
        <v>0.15</v>
      </c>
      <c r="F20" s="38">
        <f t="shared" si="3"/>
        <v>0.3</v>
      </c>
      <c r="G20" s="38">
        <f t="shared" si="3"/>
        <v>0.44999999999999996</v>
      </c>
      <c r="H20" s="34"/>
      <c r="I20" s="39"/>
      <c r="J20" s="40" t="str">
        <f t="shared" si="5"/>
        <v>X</v>
      </c>
      <c r="K20" s="41" t="s">
        <v>55</v>
      </c>
      <c r="L20" s="42" t="s">
        <v>81</v>
      </c>
      <c r="M20" s="43">
        <v>0.15</v>
      </c>
      <c r="N20" s="39"/>
      <c r="O20" s="44" t="s">
        <v>7</v>
      </c>
      <c r="P20" s="39"/>
      <c r="Q20" s="45"/>
      <c r="R20" s="39"/>
      <c r="S20" s="42"/>
      <c r="T20" s="33"/>
      <c r="W20" s="46" t="s">
        <v>7</v>
      </c>
      <c r="X20" s="47">
        <f t="shared" si="4"/>
        <v>0.15</v>
      </c>
    </row>
    <row r="21" spans="1:24" s="46" customFormat="1" ht="20.25" customHeight="1" x14ac:dyDescent="0.2">
      <c r="A21" s="34"/>
      <c r="B21" s="35" t="str">
        <f t="shared" si="0"/>
        <v xml:space="preserve">Wasser </v>
      </c>
      <c r="C21" s="36">
        <f t="shared" si="1"/>
        <v>6.7</v>
      </c>
      <c r="D21" s="37" t="str">
        <f t="shared" si="2"/>
        <v>kg</v>
      </c>
      <c r="E21" s="38">
        <f t="shared" si="3"/>
        <v>6.7</v>
      </c>
      <c r="F21" s="38">
        <f t="shared" si="3"/>
        <v>13.4</v>
      </c>
      <c r="G21" s="38">
        <f t="shared" si="3"/>
        <v>20.100000000000001</v>
      </c>
      <c r="H21" s="34"/>
      <c r="I21" s="39"/>
      <c r="J21" s="40" t="str">
        <f>IF(L21&lt;&gt;"","X","")</f>
        <v>X</v>
      </c>
      <c r="K21" s="41" t="s">
        <v>55</v>
      </c>
      <c r="L21" s="42" t="s">
        <v>74</v>
      </c>
      <c r="M21" s="43">
        <v>6.7</v>
      </c>
      <c r="N21" s="39"/>
      <c r="O21" s="44" t="s">
        <v>7</v>
      </c>
      <c r="P21" s="39"/>
      <c r="Q21" s="45"/>
      <c r="R21" s="39"/>
      <c r="S21" s="42"/>
      <c r="T21" s="33"/>
      <c r="W21" s="46" t="s">
        <v>7</v>
      </c>
      <c r="X21" s="47">
        <f t="shared" si="4"/>
        <v>6.7</v>
      </c>
    </row>
    <row r="22" spans="1:24" s="46" customFormat="1" ht="20.25" hidden="1" customHeight="1" x14ac:dyDescent="0.2">
      <c r="A22" s="34"/>
      <c r="B22" s="35" t="str">
        <f t="shared" si="0"/>
        <v/>
      </c>
      <c r="C22" s="36" t="str">
        <f t="shared" ref="C22:C30" si="6">IF(AND(L22&lt;&gt;"",M22&lt;&gt;""),M22,"")</f>
        <v/>
      </c>
      <c r="D22" s="37" t="str">
        <f t="shared" ref="D22:D30" si="7">IF(AND(O22&lt;&gt;"",M22&lt;&gt;""),$O22,"")</f>
        <v/>
      </c>
      <c r="E22" s="38" t="str">
        <f t="shared" si="3"/>
        <v/>
      </c>
      <c r="F22" s="38" t="str">
        <f t="shared" si="3"/>
        <v/>
      </c>
      <c r="G22" s="38" t="str">
        <f t="shared" si="3"/>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 t="shared" si="0"/>
        <v/>
      </c>
      <c r="C23" s="36" t="str">
        <f t="shared" si="6"/>
        <v/>
      </c>
      <c r="D23" s="37" t="str">
        <f t="shared" si="7"/>
        <v/>
      </c>
      <c r="E23" s="38" t="str">
        <f t="shared" si="3"/>
        <v/>
      </c>
      <c r="F23" s="38" t="str">
        <f t="shared" si="3"/>
        <v/>
      </c>
      <c r="G23" s="38" t="str">
        <f t="shared" si="3"/>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6"/>
        <v/>
      </c>
      <c r="D24" s="37" t="str">
        <f t="shared" si="7"/>
        <v/>
      </c>
      <c r="E24" s="38" t="str">
        <f t="shared" si="3"/>
        <v/>
      </c>
      <c r="F24" s="38" t="str">
        <f t="shared" si="3"/>
        <v/>
      </c>
      <c r="G24" s="38" t="str">
        <f t="shared" si="3"/>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ref="X27:X43" si="8">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94"/>
      <c r="C44" s="94"/>
      <c r="D44" s="94"/>
      <c r="E44" s="94"/>
      <c r="F44" s="94"/>
      <c r="G44" s="95"/>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42872.930007986113</v>
      </c>
      <c r="C46" s="58">
        <f>IF(O46&gt;0,"",X46)</f>
        <v>17.47</v>
      </c>
      <c r="D46" s="59"/>
      <c r="E46" s="60">
        <f>IF($O$46&gt;0,"-----",IF($L$5&lt;&gt;"",$L$5*E10,E10*$C$46))</f>
        <v>17.47</v>
      </c>
      <c r="F46" s="60">
        <f>IF($O$46&gt;0,"-----",IF($L$5&lt;&gt;"",$L$5*F10,F10*$C$46))</f>
        <v>34.94</v>
      </c>
      <c r="G46" s="60">
        <f>IF($O$46&gt;0,"-----",IF($L$5&lt;&gt;"",$L$5*G10,G10*$C$46))</f>
        <v>52.41</v>
      </c>
      <c r="H46" s="20"/>
      <c r="I46" s="17"/>
      <c r="J46" s="55" t="s">
        <v>29</v>
      </c>
      <c r="K46" s="61"/>
      <c r="L46" s="61"/>
      <c r="M46" s="61"/>
      <c r="N46" s="61"/>
      <c r="O46" s="62">
        <f>COUNTIF(O12:O43,"=St.")</f>
        <v>0</v>
      </c>
      <c r="P46" s="61"/>
      <c r="Q46" s="61"/>
      <c r="R46" s="9"/>
      <c r="X46" s="63">
        <f>SUM(X11:X45)</f>
        <v>17.47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88"/>
      <c r="C54" s="89"/>
      <c r="D54" s="89"/>
      <c r="E54" s="89"/>
      <c r="F54" s="89"/>
      <c r="G54" s="90"/>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167.25" customHeight="1" x14ac:dyDescent="0.25">
      <c r="A57" s="77"/>
      <c r="B57" s="103" t="s">
        <v>91</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75</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95</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76</v>
      </c>
      <c r="D86" s="86"/>
      <c r="E86" s="86"/>
      <c r="F86" s="86"/>
      <c r="G86" s="86"/>
      <c r="H86" s="77"/>
      <c r="I86" s="77"/>
      <c r="J86" s="73" t="str">
        <f>IF(C86&lt;&gt;"","X","")</f>
        <v>X</v>
      </c>
      <c r="K86" s="77"/>
      <c r="L86" s="77"/>
      <c r="M86" s="77"/>
      <c r="N86" s="77"/>
      <c r="O86" s="77"/>
      <c r="P86" s="77"/>
      <c r="Q86" s="77"/>
      <c r="R86" s="77"/>
    </row>
    <row r="87" spans="1:18" s="78" customFormat="1" ht="41.25" customHeight="1" x14ac:dyDescent="0.25">
      <c r="A87" s="74"/>
      <c r="B87" s="81" t="s">
        <v>9</v>
      </c>
      <c r="C87" s="86" t="s">
        <v>93</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86" t="s">
        <v>77</v>
      </c>
      <c r="D95" s="86"/>
      <c r="E95" s="86"/>
      <c r="F95" s="86"/>
      <c r="G95" s="86"/>
      <c r="H95" s="77"/>
      <c r="I95" s="77"/>
      <c r="J95" s="73" t="str">
        <f>IF(C95&lt;&gt;"","X","")</f>
        <v>X</v>
      </c>
      <c r="K95" s="77"/>
      <c r="L95" s="77"/>
      <c r="M95" s="77"/>
      <c r="N95" s="77"/>
      <c r="O95" s="77"/>
      <c r="P95" s="77"/>
      <c r="Q95" s="77"/>
      <c r="R95" s="77"/>
    </row>
    <row r="96" spans="1:18" s="78" customFormat="1" ht="93" customHeight="1" x14ac:dyDescent="0.25">
      <c r="A96" s="74"/>
      <c r="B96" s="83" t="s">
        <v>23</v>
      </c>
      <c r="C96" s="86" t="s">
        <v>94</v>
      </c>
      <c r="D96" s="86"/>
      <c r="E96" s="86"/>
      <c r="F96" s="86"/>
      <c r="G96" s="86"/>
      <c r="H96" s="77"/>
      <c r="I96" s="77"/>
      <c r="J96" s="73" t="str">
        <f>IF(C96&lt;&gt;"","X","")</f>
        <v>X</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24" customHeight="1" x14ac:dyDescent="0.25">
      <c r="A102" s="74"/>
      <c r="B102" s="83" t="s">
        <v>33</v>
      </c>
      <c r="C102" s="86" t="s">
        <v>82</v>
      </c>
      <c r="D102" s="86"/>
      <c r="E102" s="86"/>
      <c r="F102" s="86"/>
      <c r="G102" s="86"/>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24.75" customHeight="1" x14ac:dyDescent="0.25">
      <c r="A107" s="74"/>
      <c r="B107" s="81" t="s">
        <v>38</v>
      </c>
      <c r="C107" s="86" t="s">
        <v>89</v>
      </c>
      <c r="D107" s="86"/>
      <c r="E107" s="86"/>
      <c r="F107" s="86"/>
      <c r="G107" s="86"/>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customHeight="1" x14ac:dyDescent="0.25">
      <c r="A110" s="74"/>
      <c r="B110" s="79" t="s">
        <v>39</v>
      </c>
      <c r="C110" s="82"/>
      <c r="D110" s="82"/>
      <c r="E110" s="82"/>
      <c r="F110" s="82"/>
      <c r="G110" s="82"/>
      <c r="H110" s="77"/>
      <c r="I110" s="77"/>
      <c r="J110" s="73" t="str">
        <f>IF(COUNTIF(J111,"X") &gt; 0, "X","")</f>
        <v>X</v>
      </c>
      <c r="K110" s="77"/>
      <c r="L110" s="77"/>
      <c r="M110" s="77"/>
      <c r="N110" s="77"/>
      <c r="O110" s="77"/>
      <c r="P110" s="77"/>
      <c r="Q110" s="77"/>
      <c r="R110" s="77"/>
    </row>
    <row r="111" spans="1:18" s="78" customFormat="1" ht="145.5" customHeight="1" x14ac:dyDescent="0.25">
      <c r="A111" s="74"/>
      <c r="B111" s="83" t="s">
        <v>40</v>
      </c>
      <c r="C111" s="86" t="s">
        <v>90</v>
      </c>
      <c r="D111" s="86"/>
      <c r="E111" s="86"/>
      <c r="F111" s="86"/>
      <c r="G111" s="86"/>
      <c r="H111" s="77"/>
      <c r="I111" s="77"/>
      <c r="J111" s="73" t="str">
        <f>IF(C111&lt;&gt;"","X","")</f>
        <v>X</v>
      </c>
      <c r="K111" s="77"/>
      <c r="L111" s="77"/>
      <c r="M111" s="77"/>
      <c r="N111" s="77"/>
      <c r="O111" s="77"/>
      <c r="P111" s="77"/>
      <c r="Q111" s="77"/>
      <c r="R111" s="77"/>
    </row>
    <row r="112" spans="1:18" s="78" customFormat="1" ht="12" customHeight="1" x14ac:dyDescent="0.25">
      <c r="A112" s="74"/>
      <c r="B112" s="81"/>
      <c r="C112" s="82"/>
      <c r="D112" s="82"/>
      <c r="E112" s="82"/>
      <c r="F112" s="82"/>
      <c r="G112" s="82"/>
      <c r="H112" s="77"/>
      <c r="I112" s="77"/>
      <c r="J112" s="73" t="str">
        <f>IF(J110="X","X","")</f>
        <v>X</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42" customHeight="1" x14ac:dyDescent="0.25">
      <c r="A116" s="74"/>
      <c r="B116" s="81" t="s">
        <v>28</v>
      </c>
      <c r="C116" s="86" t="s">
        <v>78</v>
      </c>
      <c r="D116" s="86"/>
      <c r="E116" s="86"/>
      <c r="F116" s="86"/>
      <c r="G116" s="86"/>
      <c r="H116" s="77"/>
      <c r="I116" s="77"/>
      <c r="J116" s="73" t="str">
        <f>IF(C116&lt;&gt;"","X","")</f>
        <v>X</v>
      </c>
      <c r="K116" s="77"/>
      <c r="L116" s="77"/>
      <c r="M116" s="77"/>
      <c r="N116" s="77"/>
      <c r="O116" s="77"/>
      <c r="P116" s="77"/>
      <c r="Q116" s="77"/>
      <c r="R116" s="77"/>
    </row>
    <row r="117" spans="1:18" s="78" customFormat="1" ht="81" customHeight="1" x14ac:dyDescent="0.25">
      <c r="A117" s="74"/>
      <c r="B117" s="83" t="s">
        <v>23</v>
      </c>
      <c r="C117" s="86" t="s">
        <v>79</v>
      </c>
      <c r="D117" s="86"/>
      <c r="E117" s="86"/>
      <c r="F117" s="86"/>
      <c r="G117" s="86"/>
      <c r="H117" s="77"/>
      <c r="I117" s="77"/>
      <c r="J117" s="73" t="str">
        <f>IF(C117&lt;&gt;"","X","")</f>
        <v>X</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42" customHeight="1" x14ac:dyDescent="0.25">
      <c r="A120" s="77"/>
      <c r="B120" s="88" t="s">
        <v>88</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7:K15 L12:N15 J45:T45 J50:J55 L7:L11 M7:Q10 J44:S44 U44:AM44 J59:J120 P12:Q43 T22:T44 S12:T21 J16:N43 S22:S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21 O22:O43">
      <formula1>"kg,ltr,St."</formula1>
    </dataValidation>
    <dataValidation type="list" allowBlank="1" showInputMessage="1" showErrorMessage="1" sqref="Q12:Q21 Q2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2017-05-17T20:20:02Z</cp:lastPrinted>
  <dcterms:created xsi:type="dcterms:W3CDTF">2010-01-14T09:56:01Z</dcterms:created>
  <dcterms:modified xsi:type="dcterms:W3CDTF">2017-05-17T20:21:44Z</dcterms:modified>
</cp:coreProperties>
</file>