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875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5" i="2" l="1"/>
  <c r="J56" i="2" l="1"/>
  <c r="J55" i="2" s="1"/>
  <c r="J57" i="2" s="1"/>
  <c r="J53" i="2" l="1"/>
  <c r="J52" i="2" s="1"/>
  <c r="J54" i="2" s="1"/>
  <c r="J60" i="2"/>
  <c r="J58" i="2" s="1"/>
  <c r="J62" i="2" s="1"/>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8" i="2"/>
  <c r="X19" i="2"/>
  <c r="X20" i="2"/>
  <c r="X21" i="2"/>
  <c r="X22" i="2"/>
  <c r="X23" i="2"/>
  <c r="X24" i="2"/>
  <c r="X25" i="2"/>
  <c r="X15" i="2"/>
  <c r="X16" i="2"/>
  <c r="X26" i="2"/>
  <c r="X27" i="2"/>
  <c r="X28" i="2"/>
  <c r="X29" i="2"/>
  <c r="X30" i="2"/>
  <c r="X31" i="2"/>
  <c r="X32" i="2"/>
  <c r="X33" i="2"/>
  <c r="X34" i="2"/>
  <c r="X35" i="2"/>
  <c r="X36" i="2"/>
  <c r="X37" i="2"/>
  <c r="X38" i="2"/>
  <c r="X39" i="2"/>
  <c r="X40" i="2"/>
  <c r="X41" i="2"/>
  <c r="X42" i="2"/>
  <c r="X17" i="2"/>
  <c r="C25" i="2"/>
  <c r="D25" i="2"/>
  <c r="C15" i="2"/>
  <c r="D15" i="2"/>
  <c r="C16" i="2"/>
  <c r="D16" i="2"/>
  <c r="C17" i="2"/>
  <c r="D17"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8" i="2"/>
  <c r="D18" i="2"/>
  <c r="C19" i="2"/>
  <c r="D19" i="2"/>
  <c r="C20" i="2"/>
  <c r="D20" i="2"/>
  <c r="C21" i="2"/>
  <c r="D21" i="2"/>
  <c r="C22" i="2"/>
  <c r="D22" i="2"/>
  <c r="C23" i="2"/>
  <c r="D23" i="2"/>
  <c r="E46" i="2"/>
  <c r="O45" i="2"/>
  <c r="F46" i="2"/>
  <c r="G46" i="2"/>
  <c r="C24" i="2"/>
  <c r="B27" i="2"/>
  <c r="B28" i="2"/>
  <c r="B29" i="2"/>
  <c r="B30" i="2"/>
  <c r="B31" i="2"/>
  <c r="B32" i="2"/>
  <c r="B33" i="2"/>
  <c r="B34" i="2"/>
  <c r="B35" i="2"/>
  <c r="B36" i="2"/>
  <c r="B37" i="2"/>
  <c r="B38" i="2"/>
  <c r="B39" i="2"/>
  <c r="B40" i="2"/>
  <c r="B41" i="2"/>
  <c r="B42" i="2"/>
  <c r="B12" i="2"/>
  <c r="B13" i="2"/>
  <c r="B14" i="2"/>
  <c r="B18" i="2"/>
  <c r="B19" i="2"/>
  <c r="B20" i="2"/>
  <c r="B21" i="2"/>
  <c r="B22" i="2"/>
  <c r="B23" i="2"/>
  <c r="B24" i="2"/>
  <c r="B25" i="2"/>
  <c r="B15" i="2"/>
  <c r="B16" i="2"/>
  <c r="B17"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8" i="2"/>
  <c r="J19" i="2"/>
  <c r="J20" i="2"/>
  <c r="J21" i="2"/>
  <c r="J22" i="2"/>
  <c r="D24" i="2"/>
  <c r="J24" i="2"/>
  <c r="J25" i="2"/>
  <c r="J15" i="2"/>
  <c r="J16" i="2"/>
  <c r="J29" i="2"/>
  <c r="J30" i="2"/>
  <c r="J31" i="2"/>
  <c r="J32" i="2"/>
  <c r="J33" i="2"/>
  <c r="J34" i="2"/>
  <c r="J17" i="2"/>
  <c r="J35" i="2"/>
  <c r="J36" i="2"/>
  <c r="J23" i="2"/>
  <c r="J26" i="2"/>
  <c r="J27" i="2"/>
  <c r="J28" i="2"/>
  <c r="J37" i="2"/>
  <c r="J38" i="2"/>
  <c r="J39" i="2"/>
  <c r="J40" i="2"/>
  <c r="J41" i="2"/>
  <c r="J42" i="2"/>
  <c r="J61" i="2"/>
  <c r="J66" i="2"/>
  <c r="J70" i="2"/>
  <c r="J69" i="2"/>
  <c r="J12" i="2"/>
  <c r="B10" i="2"/>
  <c r="J88" i="2" l="1"/>
  <c r="J92" i="2" s="1"/>
  <c r="E17" i="2"/>
  <c r="J63" i="2"/>
  <c r="J67" i="2" s="1"/>
  <c r="J103" i="2"/>
  <c r="J108" i="2" s="1"/>
  <c r="J72" i="2"/>
  <c r="J76" i="2" s="1"/>
  <c r="E41" i="2"/>
  <c r="F25" i="2"/>
  <c r="F38" i="2"/>
  <c r="F12" i="2"/>
  <c r="G14" i="2"/>
  <c r="G35" i="2"/>
  <c r="E33" i="2"/>
  <c r="F30" i="2"/>
  <c r="G27" i="2"/>
  <c r="F20" i="2"/>
  <c r="E32" i="2"/>
  <c r="E23" i="2"/>
  <c r="J93" i="2"/>
  <c r="J98" i="2" s="1"/>
  <c r="J82" i="2"/>
  <c r="J87" i="2" s="1"/>
  <c r="J99" i="2"/>
  <c r="J102" i="2" s="1"/>
  <c r="J112" i="2"/>
  <c r="J117" i="2" s="1"/>
  <c r="J77" i="2"/>
  <c r="J81" i="2" s="1"/>
  <c r="X45" i="2"/>
  <c r="C45" i="2" s="1"/>
  <c r="G45" i="2" s="1"/>
  <c r="J68" i="2"/>
  <c r="J71" i="2" s="1"/>
  <c r="E13" i="2"/>
  <c r="G41" i="2"/>
  <c r="E39" i="2"/>
  <c r="F36" i="2"/>
  <c r="G33" i="2"/>
  <c r="E31" i="2"/>
  <c r="F28" i="2"/>
  <c r="G17" i="2"/>
  <c r="E15" i="2"/>
  <c r="G23" i="2"/>
  <c r="E21" i="2"/>
  <c r="F18" i="2"/>
  <c r="G12" i="2"/>
  <c r="G26" i="2"/>
  <c r="F41" i="2"/>
  <c r="G38" i="2"/>
  <c r="E36" i="2"/>
  <c r="F33" i="2"/>
  <c r="G30" i="2"/>
  <c r="E28" i="2"/>
  <c r="F17" i="2"/>
  <c r="F23" i="2"/>
  <c r="G20" i="2"/>
  <c r="E18" i="2"/>
  <c r="G40" i="2"/>
  <c r="E38" i="2"/>
  <c r="F35" i="2"/>
  <c r="G32" i="2"/>
  <c r="E30" i="2"/>
  <c r="F27" i="2"/>
  <c r="G16" i="2"/>
  <c r="G22" i="2"/>
  <c r="E20" i="2"/>
  <c r="F14" i="2"/>
  <c r="G25" i="2"/>
  <c r="E25" i="2"/>
  <c r="F40" i="2"/>
  <c r="G37" i="2"/>
  <c r="E35" i="2"/>
  <c r="F32" i="2"/>
  <c r="G29" i="2"/>
  <c r="E27" i="2"/>
  <c r="F16" i="2"/>
  <c r="G24" i="2"/>
  <c r="F22" i="2"/>
  <c r="G19" i="2"/>
  <c r="E14" i="2"/>
  <c r="E12" i="2"/>
  <c r="F42" i="2"/>
  <c r="G39" i="2"/>
  <c r="E37" i="2"/>
  <c r="F34" i="2"/>
  <c r="G31" i="2"/>
  <c r="E29" i="2"/>
  <c r="F26" i="2"/>
  <c r="G15" i="2"/>
  <c r="E24" i="2"/>
  <c r="G21" i="2"/>
  <c r="E19" i="2"/>
  <c r="F13" i="2"/>
  <c r="G42" i="2"/>
  <c r="E40" i="2"/>
  <c r="F37" i="2"/>
  <c r="G34" i="2"/>
  <c r="F29" i="2"/>
  <c r="E16" i="2"/>
  <c r="F24" i="2"/>
  <c r="E22" i="2"/>
  <c r="F19" i="2"/>
  <c r="G13" i="2"/>
  <c r="E42" i="2"/>
  <c r="F39" i="2"/>
  <c r="G36" i="2"/>
  <c r="E34" i="2"/>
  <c r="F31" i="2"/>
  <c r="G28" i="2"/>
  <c r="E26" i="2"/>
  <c r="F15" i="2"/>
  <c r="F21" i="2"/>
  <c r="G18"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<sst xmlns="http://schemas.openxmlformats.org/spreadsheetml/2006/main" count="191" uniqueCount="95">
  <si>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</si>
  <si>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</si>
  <si>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</si>
  <si>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</si>
  <si>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</si>
  <si>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</si>
  <si>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</si>
  <si>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</si>
  <si>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</si>
  <si>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</si>
  <si>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</si>
  <si>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</si>
  <si>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</si>
  <si>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</si>
  <si>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</si>
  <si>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</si>
  <si>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</si>
  <si>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</si>
  <si>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</si>
  <si>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</si>
  <si>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</si>
  <si>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</si>
  <si>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</si>
  <si>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</si>
  <si>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</si>
  <si>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</si>
  <si>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</si>
  <si>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</si>
  <si>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</si>
  <si>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</si>
  <si>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</si>
  <si>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</si>
  <si>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</si>
  <si>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</si>
  <si>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</si>
  <si>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</si>
  <si>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</si>
  <si>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</si>
  <si>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</si>
  <si>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</si>
  <si>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</si>
  <si>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</si>
  <si>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</si>
  <si>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</si>
  <si>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</si>
  <si>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</si>
  <si>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</si>
  <si>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</si>
  <si>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</si>
  <si>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</si>
  <si>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</si>
  <si>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</si>
  <si>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</si>
  <si>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</si>
  <si>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</si>
  <si>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</si>
  <si>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</si>
  <si>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</si>
  <si>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</si>
  <si>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</si>
  <si>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</si>
  <si>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</si>
  <si>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</si>
  <si>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</si>
  <si>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</si>
  <si>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</si>
  <si>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</si>
  <si>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</si>
  <si>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</si>
  <si>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</si>
  <si>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</si>
  <si>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</si>
  <si>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</si>
  <si>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</si>
  <si>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</si>
  <si>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Butter</t>
  </si>
  <si>
    <t>Hefe (Menge nach Führung)</t>
  </si>
  <si>
    <t>Wasser ca.</t>
  </si>
  <si>
    <t>8 Minuten</t>
  </si>
  <si>
    <t>4 Minuten (entsprechend auskneten)</t>
  </si>
  <si>
    <t>25°C</t>
  </si>
  <si>
    <t>15 - 20 Minuten</t>
  </si>
  <si>
    <t>hell ausbacken, das Brot soll ja noch getoastet werden</t>
  </si>
  <si>
    <t>Haselnuss-Toast</t>
  </si>
  <si>
    <t>Brühstück</t>
  </si>
  <si>
    <t>Haselnüsse, gehackt, geröstet</t>
  </si>
  <si>
    <t>Wasser kochend</t>
  </si>
  <si>
    <t>Milchpulver</t>
  </si>
  <si>
    <t>Herstellung</t>
  </si>
  <si>
    <t>Geröstete Haselnuss-Stücke in einen Eimer geben und mit kochendem Wasser übergießen, Deckel schließen und mehrmals wenden bis der Großteil des Wassers aufgenommen wurde.
Entweder 60 Minuten vor der Teigbereitung herstellen oder über Nacht im Kühlschrank lagern.</t>
  </si>
  <si>
    <t>Am sinnvollsten in der 4-Pieces- , 10-Pieces- oder Twist-Methode aufarbeiten und in Kasten legen.</t>
  </si>
  <si>
    <t>Roggenmehl Type</t>
  </si>
  <si>
    <t>Honig</t>
  </si>
  <si>
    <t>mit Honig</t>
  </si>
  <si>
    <t>- Buttermenge anpassen (5% bis 8%)
- Zucker durch Honig austauschen bzw. Menge nach Wunsch anpassen
- Ersetzen des eigenen Sauerteigs gegen 2-4% Apfelessig bzw. Joghurtpulver verwenden, um wenigstens etwas Säure im Brot  zu haben, wenn es kein Roggenmehl im Teig sein soll.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</si>
</sst>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1"/>
      <c r="C3" s="98" t="s">
        <v>83</v>
      </c>
      <c r="D3" s="99"/>
      <c r="E3" s="99"/>
      <c r="F3" s="99"/>
      <c r="G3" s="100"/>
      <c r="H3" s="8"/>
      <c r="L3" s="88" t="s">
        <v>31</v>
      </c>
      <c r="M3" s="88"/>
      <c r="O3" s="11">
        <v>10</v>
      </c>
      <c r="Q3" s="12" t="s">
        <v>34</v>
      </c>
    </row>
    <row r="4" spans="1:24" ht="5.25" customHeight="1" x14ac:dyDescent="0.2">
      <c r="A4" s="13"/>
      <c r="B4" s="101"/>
      <c r="G4" s="8"/>
      <c r="H4" s="8"/>
    </row>
    <row r="5" spans="1:24" ht="24.75" customHeight="1" x14ac:dyDescent="0.25">
      <c r="A5" s="13"/>
      <c r="B5" s="101"/>
      <c r="C5" s="102" t="s">
        <v>93</v>
      </c>
      <c r="D5" s="103"/>
      <c r="E5" s="103"/>
      <c r="F5" s="103"/>
      <c r="G5" s="104"/>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5" t="s">
        <v>1</v>
      </c>
      <c r="M7" s="95" t="s">
        <v>2</v>
      </c>
      <c r="N7" s="17"/>
      <c r="O7" s="95" t="s">
        <v>3</v>
      </c>
      <c r="P7" s="13"/>
      <c r="Q7" s="94" t="s">
        <v>4</v>
      </c>
      <c r="R7" s="13"/>
      <c r="S7" s="92" t="s">
        <v>10</v>
      </c>
    </row>
    <row r="8" spans="1:24" ht="5.25" customHeight="1" thickBot="1" x14ac:dyDescent="0.25">
      <c r="G8" s="8"/>
      <c r="H8" s="8"/>
      <c r="I8" s="13"/>
      <c r="J8" s="13"/>
      <c r="K8" s="13"/>
      <c r="L8" s="95"/>
      <c r="M8" s="95"/>
      <c r="N8" s="17"/>
      <c r="O8" s="95"/>
      <c r="P8" s="13"/>
      <c r="Q8" s="94"/>
      <c r="R8" s="13"/>
      <c r="S8" s="92"/>
    </row>
    <row r="9" spans="1:24" ht="5.25" customHeight="1" x14ac:dyDescent="0.2">
      <c r="D9" s="13"/>
      <c r="E9" s="18"/>
      <c r="F9" s="18"/>
      <c r="G9" s="19"/>
      <c r="H9" s="20"/>
      <c r="I9" s="17"/>
      <c r="J9" s="17"/>
      <c r="K9" s="17"/>
      <c r="L9" s="95"/>
      <c r="M9" s="95"/>
      <c r="N9" s="17"/>
      <c r="O9" s="95"/>
      <c r="P9" s="13"/>
      <c r="Q9" s="94"/>
      <c r="R9" s="13"/>
      <c r="S9" s="92"/>
    </row>
    <row r="10" spans="1:24" ht="21" customHeight="1" thickBot="1" x14ac:dyDescent="0.25">
      <c r="B10" s="21">
        <f>L5</f>
        <v>0</v>
      </c>
      <c r="C10" s="22" t="s">
        <v>48</v>
      </c>
      <c r="D10" s="23"/>
      <c r="E10" s="24">
        <v>1</v>
      </c>
      <c r="F10" s="25">
        <v>2</v>
      </c>
      <c r="G10" s="26">
        <v>3</v>
      </c>
      <c r="H10" s="20"/>
      <c r="I10" s="17"/>
      <c r="J10" s="27" t="s">
        <v>5</v>
      </c>
      <c r="K10" s="17"/>
      <c r="L10" s="95"/>
      <c r="M10" s="95"/>
      <c r="N10" s="17"/>
      <c r="O10" s="95"/>
      <c r="P10" s="13"/>
      <c r="Q10" s="94"/>
      <c r="R10" s="13"/>
      <c r="S10" s="92"/>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Sauerteig TA180</v>
      </c>
      <c r="C12" s="36">
        <f t="shared" ref="C12:C23" si="1">IF(AND(L12&lt;&gt;"",M12&lt;&gt;""),M12,"")</f>
        <v>0.9</v>
      </c>
      <c r="D12" s="37" t="str">
        <f t="shared" ref="D12:D23" si="2">IF(AND(O12&lt;&gt;"",M12&lt;&gt;""),$O12,"")</f>
        <v>kg</v>
      </c>
      <c r="E12" s="38">
        <f t="shared" ref="E12:G42" si="3">IF(AND($L$5&gt;0,$O$45&gt;0),"-----",IF($C12&lt;&gt;"",IF($M12&lt;$O$3,$C12*E$46,ROUND($C12*E$46,2)),""))</f>
        <v>0.9</v>
      </c>
      <c r="F12" s="38">
        <f t="shared" si="3"/>
        <v>1.8</v>
      </c>
      <c r="G12" s="38">
        <f t="shared" si="3"/>
        <v>2.7</v>
      </c>
      <c r="H12" s="34"/>
      <c r="I12" s="39"/>
      <c r="J12" s="40" t="str">
        <f>IF(L12&lt;&gt;"","X","")</f>
        <v>X</v>
      </c>
      <c r="K12" s="41" t="s">
        <v>55</v>
      </c>
      <c r="L12" s="42" t="s">
        <v>68</v>
      </c>
      <c r="M12" s="43">
        <v>0.9</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2" si="5">IF(L13&lt;&gt;"","X","")</f>
        <v>X</v>
      </c>
      <c r="K13" s="41" t="s">
        <v>55</v>
      </c>
      <c r="L13" s="42" t="s">
        <v>91</v>
      </c>
      <c r="M13" s="43">
        <v>0.5</v>
      </c>
      <c r="N13" s="39"/>
      <c r="O13" s="44" t="s">
        <v>7</v>
      </c>
      <c r="P13" s="39"/>
      <c r="Q13" s="45" t="s">
        <v>70</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55</v>
      </c>
      <c r="L14" s="42" t="s">
        <v>71</v>
      </c>
      <c r="M14" s="43">
        <v>0.4</v>
      </c>
      <c r="N14" s="39"/>
      <c r="O14" s="44" t="s">
        <v>7</v>
      </c>
      <c r="P14" s="39"/>
      <c r="Q14" s="45" t="s">
        <v>70</v>
      </c>
      <c r="R14" s="39"/>
      <c r="S14" s="42"/>
      <c r="T14" s="33"/>
      <c r="W14" s="46" t="s">
        <v>7</v>
      </c>
      <c r="X14" s="47">
        <f t="shared" si="4"/>
        <v>0.4</v>
      </c>
    </row>
    <row r="15" spans="1:24" s="46" customFormat="1" ht="20.25" customHeight="1" x14ac:dyDescent="0.2">
      <c r="A15" s="34"/>
      <c r="B15" s="35" t="str">
        <f>IF(L15="","",IF(OR(Q15="U",Q15="O2"),"     "&amp;L15,IF(OR(Q15="U2",Q15="O3"),"         "&amp;L15,IF(Q15="U3","            "&amp;L15,L15))))</f>
        <v>Brühstück</v>
      </c>
      <c r="C15" s="36">
        <f>IF(AND(L15&lt;&gt;"",M15&lt;&gt;""),M15,"")</f>
        <v>1.2000000000000002</v>
      </c>
      <c r="D15" s="37" t="str">
        <f>IF(AND(O15&lt;&gt;"",M15&lt;&gt;""),$O15,"")</f>
        <v>kg</v>
      </c>
      <c r="E15" s="38">
        <f t="shared" si="3"/>
        <v>1.2000000000000002</v>
      </c>
      <c r="F15" s="38">
        <f t="shared" si="3"/>
        <v>2.4000000000000004</v>
      </c>
      <c r="G15" s="38">
        <f t="shared" si="3"/>
        <v>3.6000000000000005</v>
      </c>
      <c r="H15" s="34"/>
      <c r="I15" s="39"/>
      <c r="J15" s="40" t="str">
        <f>IF(L15&lt;&gt;"","X","")</f>
        <v>X</v>
      </c>
      <c r="K15" s="41" t="s">
        <v>55</v>
      </c>
      <c r="L15" s="42" t="s">
        <v>84</v>
      </c>
      <c r="M15" s="43">
        <f>SUM(M16:M17)</f>
        <v>1.2000000000000002</v>
      </c>
      <c r="N15" s="39"/>
      <c r="O15" s="44" t="s">
        <v>7</v>
      </c>
      <c r="P15" s="39"/>
      <c r="Q15" s="45" t="s">
        <v>69</v>
      </c>
      <c r="R15" s="39"/>
      <c r="S15" s="42"/>
      <c r="T15" s="33"/>
      <c r="W15" s="46" t="s">
        <v>7</v>
      </c>
      <c r="X15" s="47">
        <f>IF(AND(Q15&lt;&gt;"o",Q15&lt;&gt;"o2",Q15&lt;&gt;"o3"),M15,0)</f>
        <v>0</v>
      </c>
    </row>
    <row r="16" spans="1:24" s="46" customFormat="1" ht="20.25" customHeight="1" x14ac:dyDescent="0.2">
      <c r="A16" s="34"/>
      <c r="B16" s="35" t="str">
        <f>IF(L16="","",IF(OR(Q16="U",Q16="O2"),"     "&amp;L16,IF(OR(Q16="U2",Q16="O3"),"         "&amp;L16,IF(Q16="U3","            "&amp;L16,L16))))</f>
        <v xml:space="preserve">     Haselnüsse, gehackt, geröstet</v>
      </c>
      <c r="C16" s="36">
        <f>IF(AND(L16&lt;&gt;"",M16&lt;&gt;""),M16,"")</f>
        <v>0.8</v>
      </c>
      <c r="D16" s="37" t="str">
        <f>IF(AND(O16&lt;&gt;"",M16&lt;&gt;""),$O16,"")</f>
        <v>kg</v>
      </c>
      <c r="E16" s="38">
        <f t="shared" si="3"/>
        <v>0.8</v>
      </c>
      <c r="F16" s="38">
        <f t="shared" si="3"/>
        <v>1.6</v>
      </c>
      <c r="G16" s="38">
        <f t="shared" si="3"/>
        <v>2.4000000000000004</v>
      </c>
      <c r="H16" s="34"/>
      <c r="I16" s="39"/>
      <c r="J16" s="40" t="str">
        <f>IF(L16&lt;&gt;"","X","")</f>
        <v>X</v>
      </c>
      <c r="K16" s="41" t="s">
        <v>55</v>
      </c>
      <c r="L16" s="42" t="s">
        <v>85</v>
      </c>
      <c r="M16" s="43">
        <v>0.8</v>
      </c>
      <c r="N16" s="39"/>
      <c r="O16" s="44" t="s">
        <v>7</v>
      </c>
      <c r="P16" s="39"/>
      <c r="Q16" s="45" t="s">
        <v>70</v>
      </c>
      <c r="R16" s="39"/>
      <c r="S16" s="42"/>
      <c r="T16" s="33"/>
      <c r="W16" s="46" t="s">
        <v>7</v>
      </c>
      <c r="X16" s="47">
        <f>IF(AND(Q16&lt;&gt;"o",Q16&lt;&gt;"o2",Q16&lt;&gt;"o3"),M16,0)</f>
        <v>0.8</v>
      </c>
    </row>
    <row r="17" spans="1:24" s="46" customFormat="1" ht="20.25" customHeight="1" x14ac:dyDescent="0.2">
      <c r="A17" s="34"/>
      <c r="B17" s="35" t="str">
        <f>IF(L17="","",IF(OR(Q17="U",Q17="O2"),"     "&amp;L17,IF(OR(Q17="U2",Q17="O3"),"         "&amp;L17,IF(Q17="U3","            "&amp;L17,L17))))</f>
        <v xml:space="preserve">     Wasser kochend</v>
      </c>
      <c r="C17" s="36">
        <f>IF(AND(L17&lt;&gt;"",M17&lt;&gt;""),M17,"")</f>
        <v>0.4</v>
      </c>
      <c r="D17" s="37" t="str">
        <f>IF(AND(O17&lt;&gt;"",M17&lt;&gt;""),$O17,"")</f>
        <v>kg</v>
      </c>
      <c r="E17" s="38">
        <f t="shared" si="3"/>
        <v>0.4</v>
      </c>
      <c r="F17" s="38">
        <f t="shared" si="3"/>
        <v>0.8</v>
      </c>
      <c r="G17" s="38">
        <f t="shared" si="3"/>
        <v>1.2000000000000002</v>
      </c>
      <c r="H17" s="34"/>
      <c r="I17" s="39"/>
      <c r="J17" s="40" t="str">
        <f>IF(L17&lt;&gt;"","X","")</f>
        <v>X</v>
      </c>
      <c r="K17" s="41" t="s">
        <v>55</v>
      </c>
      <c r="L17" s="42" t="s">
        <v>86</v>
      </c>
      <c r="M17" s="43">
        <v>0.4</v>
      </c>
      <c r="N17" s="39"/>
      <c r="O17" s="44" t="s">
        <v>7</v>
      </c>
      <c r="P17" s="39"/>
      <c r="Q17" s="45" t="s">
        <v>70</v>
      </c>
      <c r="R17" s="39"/>
      <c r="S17" s="42"/>
      <c r="T17" s="33"/>
      <c r="W17" s="46" t="s">
        <v>7</v>
      </c>
      <c r="X17" s="47">
        <f>IF(AND(Q17&lt;&gt;"o",Q17&lt;&gt;"o2",Q17&lt;&gt;"o3"),M17,0)</f>
        <v>0.4</v>
      </c>
    </row>
    <row r="18" spans="1:24" s="46" customFormat="1" ht="20.25" customHeight="1" x14ac:dyDescent="0.2">
      <c r="A18" s="34"/>
      <c r="B18" s="35" t="str">
        <f t="shared" si="0"/>
        <v>Weizenmehl Type 550</v>
      </c>
      <c r="C18" s="36">
        <f t="shared" si="1"/>
        <v>9.5</v>
      </c>
      <c r="D18" s="37" t="str">
        <f t="shared" si="2"/>
        <v>kg</v>
      </c>
      <c r="E18" s="38">
        <f t="shared" si="3"/>
        <v>9.5</v>
      </c>
      <c r="F18" s="38">
        <f t="shared" si="3"/>
        <v>19</v>
      </c>
      <c r="G18" s="38">
        <f t="shared" si="3"/>
        <v>28.5</v>
      </c>
      <c r="H18" s="34"/>
      <c r="I18" s="39"/>
      <c r="J18" s="40" t="str">
        <f t="shared" si="5"/>
        <v>X</v>
      </c>
      <c r="K18" s="41" t="s">
        <v>55</v>
      </c>
      <c r="L18" s="42" t="s">
        <v>72</v>
      </c>
      <c r="M18" s="43">
        <v>9.5</v>
      </c>
      <c r="N18" s="39"/>
      <c r="O18" s="44" t="s">
        <v>7</v>
      </c>
      <c r="P18" s="39"/>
      <c r="Q18" s="45"/>
      <c r="R18" s="39"/>
      <c r="S18" s="42"/>
      <c r="T18" s="33"/>
      <c r="W18" s="46" t="s">
        <v>7</v>
      </c>
      <c r="X18" s="47">
        <f t="shared" si="4"/>
        <v>9.5</v>
      </c>
    </row>
    <row r="19" spans="1:24" s="46" customFormat="1" ht="20.25" customHeight="1" x14ac:dyDescent="0.2">
      <c r="A19" s="34"/>
      <c r="B19" s="35" t="str">
        <f t="shared" si="0"/>
        <v>minimalback 0,5%</v>
      </c>
      <c r="C19" s="36">
        <f t="shared" si="1"/>
        <v>0.01</v>
      </c>
      <c r="D19" s="37" t="str">
        <f t="shared" si="2"/>
        <v>kg</v>
      </c>
      <c r="E19" s="38">
        <f t="shared" si="3"/>
        <v>0.01</v>
      </c>
      <c r="F19" s="38">
        <f t="shared" si="3"/>
        <v>0.02</v>
      </c>
      <c r="G19" s="38">
        <f t="shared" si="3"/>
        <v>0.03</v>
      </c>
      <c r="H19" s="34"/>
      <c r="I19" s="39"/>
      <c r="J19" s="40" t="str">
        <f t="shared" si="5"/>
        <v>X</v>
      </c>
      <c r="K19" s="41" t="s">
        <v>55</v>
      </c>
      <c r="L19" s="42" t="s">
        <v>73</v>
      </c>
      <c r="M19" s="43">
        <v>0.01</v>
      </c>
      <c r="N19" s="39"/>
      <c r="O19" s="44" t="s">
        <v>7</v>
      </c>
      <c r="P19" s="39"/>
      <c r="Q19" s="45"/>
      <c r="R19" s="39"/>
      <c r="S19" s="42"/>
      <c r="T19" s="33"/>
      <c r="W19" s="46" t="s">
        <v>7</v>
      </c>
      <c r="X19" s="47">
        <f t="shared" si="4"/>
        <v>0.01</v>
      </c>
    </row>
    <row r="20" spans="1:24" s="46" customFormat="1" ht="20.25" customHeight="1" x14ac:dyDescent="0.2">
      <c r="A20" s="34"/>
      <c r="B20" s="35" t="str">
        <f t="shared" si="0"/>
        <v>Salz</v>
      </c>
      <c r="C20" s="36">
        <f t="shared" si="1"/>
        <v>0.22</v>
      </c>
      <c r="D20" s="37" t="str">
        <f t="shared" si="2"/>
        <v>kg</v>
      </c>
      <c r="E20" s="38">
        <f t="shared" si="3"/>
        <v>0.22</v>
      </c>
      <c r="F20" s="38">
        <f t="shared" si="3"/>
        <v>0.44</v>
      </c>
      <c r="G20" s="38">
        <f t="shared" si="3"/>
        <v>0.66</v>
      </c>
      <c r="H20" s="34"/>
      <c r="I20" s="39"/>
      <c r="J20" s="40" t="str">
        <f t="shared" si="5"/>
        <v>X</v>
      </c>
      <c r="K20" s="41" t="s">
        <v>55</v>
      </c>
      <c r="L20" s="42" t="s">
        <v>74</v>
      </c>
      <c r="M20" s="43">
        <v>0.22</v>
      </c>
      <c r="N20" s="39"/>
      <c r="O20" s="44" t="s">
        <v>7</v>
      </c>
      <c r="P20" s="39"/>
      <c r="Q20" s="45"/>
      <c r="R20" s="39"/>
      <c r="S20" s="42"/>
      <c r="T20" s="33"/>
      <c r="W20" s="46" t="s">
        <v>7</v>
      </c>
      <c r="X20" s="47">
        <f t="shared" si="4"/>
        <v>0.22</v>
      </c>
    </row>
    <row r="21" spans="1:24" s="46" customFormat="1" ht="20.25" customHeight="1" x14ac:dyDescent="0.2">
      <c r="A21" s="34"/>
      <c r="B21" s="35" t="str">
        <f t="shared" si="0"/>
        <v>Milchpulver</v>
      </c>
      <c r="C21" s="36">
        <f t="shared" si="1"/>
        <v>0.3</v>
      </c>
      <c r="D21" s="37" t="str">
        <f t="shared" si="2"/>
        <v>kg</v>
      </c>
      <c r="E21" s="38">
        <f t="shared" si="3"/>
        <v>0.3</v>
      </c>
      <c r="F21" s="38">
        <f t="shared" si="3"/>
        <v>0.6</v>
      </c>
      <c r="G21" s="38">
        <f t="shared" si="3"/>
        <v>0.89999999999999991</v>
      </c>
      <c r="H21" s="34"/>
      <c r="I21" s="39"/>
      <c r="J21" s="40" t="str">
        <f t="shared" si="5"/>
        <v>X</v>
      </c>
      <c r="K21" s="41" t="s">
        <v>55</v>
      </c>
      <c r="L21" s="42" t="s">
        <v>87</v>
      </c>
      <c r="M21" s="43">
        <v>0.3</v>
      </c>
      <c r="N21" s="39"/>
      <c r="O21" s="44" t="s">
        <v>7</v>
      </c>
      <c r="P21" s="39"/>
      <c r="Q21" s="45"/>
      <c r="R21" s="39"/>
      <c r="S21" s="42"/>
      <c r="T21" s="33"/>
      <c r="W21" s="46" t="s">
        <v>7</v>
      </c>
      <c r="X21" s="47">
        <f t="shared" si="4"/>
        <v>0.3</v>
      </c>
    </row>
    <row r="22" spans="1:24" s="46" customFormat="1" ht="20.25" customHeight="1" x14ac:dyDescent="0.2">
      <c r="A22" s="34"/>
      <c r="B22" s="35" t="str">
        <f t="shared" si="0"/>
        <v>Honig</v>
      </c>
      <c r="C22" s="36">
        <f t="shared" si="1"/>
        <v>0.3</v>
      </c>
      <c r="D22" s="37" t="str">
        <f t="shared" si="2"/>
        <v>kg</v>
      </c>
      <c r="E22" s="38">
        <f t="shared" si="3"/>
        <v>0.3</v>
      </c>
      <c r="F22" s="38">
        <f t="shared" si="3"/>
        <v>0.6</v>
      </c>
      <c r="G22" s="38">
        <f t="shared" si="3"/>
        <v>0.89999999999999991</v>
      </c>
      <c r="H22" s="34"/>
      <c r="I22" s="39"/>
      <c r="J22" s="40" t="str">
        <f t="shared" si="5"/>
        <v>X</v>
      </c>
      <c r="K22" s="41" t="s">
        <v>55</v>
      </c>
      <c r="L22" s="42" t="s">
        <v>92</v>
      </c>
      <c r="M22" s="43">
        <v>0.3</v>
      </c>
      <c r="N22" s="39"/>
      <c r="O22" s="44" t="s">
        <v>7</v>
      </c>
      <c r="P22" s="39"/>
      <c r="Q22" s="45"/>
      <c r="R22" s="39"/>
      <c r="S22" s="42"/>
      <c r="T22" s="33"/>
      <c r="W22" s="46" t="s">
        <v>7</v>
      </c>
      <c r="X22" s="47">
        <f t="shared" si="4"/>
        <v>0.3</v>
      </c>
    </row>
    <row r="23" spans="1:24" s="46" customFormat="1" ht="20.25" customHeight="1" x14ac:dyDescent="0.2">
      <c r="A23" s="34"/>
      <c r="B23" s="35" t="str">
        <f t="shared" si="0"/>
        <v>Butter</v>
      </c>
      <c r="C23" s="36">
        <f t="shared" si="1"/>
        <v>0.6</v>
      </c>
      <c r="D23" s="37" t="str">
        <f t="shared" si="2"/>
        <v>kg</v>
      </c>
      <c r="E23" s="38">
        <f t="shared" si="3"/>
        <v>0.6</v>
      </c>
      <c r="F23" s="38">
        <f t="shared" si="3"/>
        <v>1.2</v>
      </c>
      <c r="G23" s="38">
        <f t="shared" si="3"/>
        <v>1.7999999999999998</v>
      </c>
      <c r="H23" s="34"/>
      <c r="I23" s="39"/>
      <c r="J23" s="40" t="str">
        <f>IF(L23&lt;&gt;"","X","")</f>
        <v>X</v>
      </c>
      <c r="K23" s="41" t="s">
        <v>55</v>
      </c>
      <c r="L23" s="42" t="s">
        <v>75</v>
      </c>
      <c r="M23" s="43">
        <v>0.6</v>
      </c>
      <c r="N23" s="39"/>
      <c r="O23" s="44" t="s">
        <v>7</v>
      </c>
      <c r="P23" s="39"/>
      <c r="Q23" s="45"/>
      <c r="R23" s="39"/>
      <c r="S23" s="42"/>
      <c r="T23" s="33"/>
      <c r="W23" s="46" t="s">
        <v>7</v>
      </c>
      <c r="X23" s="47">
        <f t="shared" si="4"/>
        <v>0.6</v>
      </c>
    </row>
    <row r="24" spans="1:24" s="46" customFormat="1" ht="20.25" customHeight="1" x14ac:dyDescent="0.2">
      <c r="A24" s="34"/>
      <c r="B24" s="35" t="str">
        <f t="shared" si="0"/>
        <v>Hefe (Menge nach Führung)</v>
      </c>
      <c r="C24" s="36">
        <f t="shared" ref="C24:C29" si="6">IF(AND(L24&lt;&gt;"",M24&lt;&gt;""),M24,"")</f>
        <v>0.25</v>
      </c>
      <c r="D24" s="37" t="str">
        <f t="shared" ref="D24:D29" si="7">IF(AND(O24&lt;&gt;"",M24&lt;&gt;""),$O24,"")</f>
        <v>kg</v>
      </c>
      <c r="E24" s="38">
        <f t="shared" si="3"/>
        <v>0.25</v>
      </c>
      <c r="F24" s="38">
        <f t="shared" si="3"/>
        <v>0.5</v>
      </c>
      <c r="G24" s="38">
        <f t="shared" si="3"/>
        <v>0.75</v>
      </c>
      <c r="H24" s="34"/>
      <c r="I24" s="39"/>
      <c r="J24" s="40" t="str">
        <f t="shared" si="5"/>
        <v>X</v>
      </c>
      <c r="K24" s="41" t="s">
        <v>55</v>
      </c>
      <c r="L24" s="42" t="s">
        <v>76</v>
      </c>
      <c r="M24" s="43">
        <v>0.25</v>
      </c>
      <c r="N24" s="39"/>
      <c r="O24" s="44" t="s">
        <v>7</v>
      </c>
      <c r="P24" s="39"/>
      <c r="Q24" s="45"/>
      <c r="R24" s="39"/>
      <c r="S24" s="42"/>
      <c r="T24" s="33"/>
      <c r="W24" s="46" t="s">
        <v>7</v>
      </c>
      <c r="X24" s="47">
        <f t="shared" si="4"/>
        <v>0.25</v>
      </c>
    </row>
    <row r="25" spans="1:24" s="46" customFormat="1" ht="20.25" customHeight="1" x14ac:dyDescent="0.2">
      <c r="A25" s="34"/>
      <c r="B25" s="35" t="str">
        <f t="shared" si="0"/>
        <v>Wasser ca.</v>
      </c>
      <c r="C25" s="36">
        <f t="shared" si="6"/>
        <v>5.0999999999999996</v>
      </c>
      <c r="D25" s="37" t="str">
        <f t="shared" si="7"/>
        <v>kg</v>
      </c>
      <c r="E25" s="38">
        <f t="shared" si="3"/>
        <v>5.0999999999999996</v>
      </c>
      <c r="F25" s="38">
        <f t="shared" si="3"/>
        <v>10.199999999999999</v>
      </c>
      <c r="G25" s="38">
        <f t="shared" si="3"/>
        <v>15.299999999999999</v>
      </c>
      <c r="H25" s="34"/>
      <c r="I25" s="39"/>
      <c r="J25" s="40" t="str">
        <f t="shared" si="5"/>
        <v>X</v>
      </c>
      <c r="K25" s="41" t="s">
        <v>55</v>
      </c>
      <c r="L25" s="42" t="s">
        <v>77</v>
      </c>
      <c r="M25" s="43">
        <v>5.0999999999999996</v>
      </c>
      <c r="N25" s="39"/>
      <c r="O25" s="44" t="s">
        <v>7</v>
      </c>
      <c r="P25" s="39"/>
      <c r="Q25" s="45"/>
      <c r="R25" s="39"/>
      <c r="S25" s="42"/>
      <c r="T25" s="33"/>
      <c r="W25" s="46" t="s">
        <v>7</v>
      </c>
      <c r="X25" s="47">
        <f t="shared" si="4"/>
        <v>5.0999999999999996</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 t="shared" ref="X26:X42" si="8">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5"/>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96"/>
      <c r="C43" s="96"/>
      <c r="D43" s="96"/>
      <c r="E43" s="96"/>
      <c r="F43" s="96"/>
      <c r="G43" s="97"/>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42819.921944560185</v>
      </c>
      <c r="C45" s="58">
        <f>IF(O45&gt;0,"",X45)</f>
        <v>18.380000000000003</v>
      </c>
      <c r="D45" s="59"/>
      <c r="E45" s="60">
        <f>IF($O$45&gt;0,"-----",IF($L$5&lt;&gt;"",$L$5*E10,E10*$C$45))</f>
        <v>18.380000000000003</v>
      </c>
      <c r="F45" s="60">
        <f>IF($O$45&gt;0,"-----",IF($L$5&lt;&gt;"",$L$5*F10,F10*$C$45))</f>
        <v>36.760000000000005</v>
      </c>
      <c r="G45" s="60">
        <f>IF($O$45&gt;0,"-----",IF($L$5&lt;&gt;"",$L$5*G10,G10*$C$45))</f>
        <v>55.140000000000008</v>
      </c>
      <c r="H45" s="20"/>
      <c r="I45" s="17"/>
      <c r="J45" s="55" t="s">
        <v>29</v>
      </c>
      <c r="K45" s="61"/>
      <c r="L45" s="61"/>
      <c r="M45" s="61"/>
      <c r="N45" s="61"/>
      <c r="O45" s="62">
        <f>COUNTIF(O12:O42,"=St.")</f>
        <v>0</v>
      </c>
      <c r="P45" s="61"/>
      <c r="Q45" s="61"/>
      <c r="R45" s="9"/>
      <c r="X45" s="63">
        <f>SUM(X11:X44)</f>
        <v>18.380000000000003</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hidden="1" x14ac:dyDescent="0.25">
      <c r="A52" s="74"/>
      <c r="B52" s="75" t="s">
        <v>35</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3"/>
      <c r="C53" s="90"/>
      <c r="D53" s="90"/>
      <c r="E53" s="90"/>
      <c r="F53" s="90"/>
      <c r="G53" s="91"/>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hidden="1" x14ac:dyDescent="0.25">
      <c r="A55" s="74"/>
      <c r="B55" s="75" t="s">
        <v>65</v>
      </c>
      <c r="C55" s="76"/>
      <c r="D55" s="76"/>
      <c r="E55" s="76"/>
      <c r="F55" s="76"/>
      <c r="G55" s="76"/>
      <c r="H55" s="77"/>
      <c r="I55" s="77"/>
      <c r="J55" s="73" t="str">
        <f>IF(J56="X","X","")</f>
        <v/>
      </c>
      <c r="K55" s="77"/>
      <c r="L55" s="77"/>
      <c r="M55" s="77"/>
      <c r="N55" s="77"/>
      <c r="O55" s="77"/>
      <c r="P55" s="77"/>
      <c r="Q55" s="77"/>
      <c r="R55" s="77"/>
    </row>
    <row r="56" spans="1:18" s="78" customFormat="1" ht="25.5" hidden="1" customHeight="1" x14ac:dyDescent="0.25">
      <c r="A56" s="77"/>
      <c r="B56" s="89"/>
      <c r="C56" s="90"/>
      <c r="D56" s="90"/>
      <c r="E56" s="90"/>
      <c r="F56" s="90"/>
      <c r="G56" s="91"/>
      <c r="H56" s="77"/>
      <c r="I56" s="77"/>
      <c r="J56" s="73" t="str">
        <f>IF(B56&lt;&gt;"","X","")</f>
        <v/>
      </c>
      <c r="K56" s="77"/>
      <c r="L56" s="77"/>
      <c r="M56" s="77"/>
      <c r="N56" s="77"/>
      <c r="O56" s="77"/>
      <c r="P56" s="77"/>
      <c r="Q56" s="77"/>
      <c r="R56" s="77"/>
    </row>
    <row r="57" spans="1:18" ht="12.75" hidden="1" x14ac:dyDescent="0.2">
      <c r="B57" s="13"/>
      <c r="C57" s="13"/>
      <c r="D57" s="13"/>
      <c r="E57" s="13"/>
      <c r="F57" s="13"/>
      <c r="G57" s="13"/>
      <c r="H57" s="13"/>
      <c r="J57" s="73" t="str">
        <f>IF(J55="X","X","")</f>
        <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86"/>
      <c r="D59" s="86"/>
      <c r="E59" s="86"/>
      <c r="F59" s="86"/>
      <c r="G59" s="86"/>
      <c r="H59" s="77"/>
      <c r="I59" s="77"/>
      <c r="J59" s="73" t="str">
        <f>IF(C59&lt;&gt;"","X","")</f>
        <v/>
      </c>
      <c r="K59" s="77"/>
      <c r="L59" s="77"/>
      <c r="M59" s="77"/>
      <c r="N59" s="77"/>
      <c r="O59" s="77"/>
      <c r="P59" s="77"/>
      <c r="Q59" s="77"/>
      <c r="R59" s="77"/>
    </row>
    <row r="60" spans="1:18" s="78" customFormat="1" ht="18.75" hidden="1" customHeight="1" x14ac:dyDescent="0.25">
      <c r="A60" s="74"/>
      <c r="B60" s="81" t="s">
        <v>15</v>
      </c>
      <c r="C60" s="86"/>
      <c r="D60" s="86"/>
      <c r="E60" s="86"/>
      <c r="F60" s="86"/>
      <c r="G60" s="86"/>
      <c r="H60" s="77"/>
      <c r="I60" s="77"/>
      <c r="J60" s="73" t="str">
        <f>IF(C60&lt;&gt;"","X","")</f>
        <v/>
      </c>
      <c r="K60" s="77"/>
      <c r="L60" s="77"/>
      <c r="M60" s="77"/>
      <c r="N60" s="77"/>
      <c r="O60" s="77"/>
      <c r="P60" s="77"/>
      <c r="Q60" s="77"/>
      <c r="R60" s="77"/>
    </row>
    <row r="61" spans="1:18" s="78" customFormat="1" ht="47.25" hidden="1" customHeight="1" x14ac:dyDescent="0.25">
      <c r="A61" s="74"/>
      <c r="B61" s="81" t="s">
        <v>17</v>
      </c>
      <c r="C61" s="86"/>
      <c r="D61" s="86"/>
      <c r="E61" s="86"/>
      <c r="F61" s="86"/>
      <c r="G61" s="86"/>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customHeight="1" x14ac:dyDescent="0.25">
      <c r="A63" s="74"/>
      <c r="B63" s="79" t="s">
        <v>13</v>
      </c>
      <c r="C63" s="82"/>
      <c r="D63" s="82"/>
      <c r="E63" s="82"/>
      <c r="F63" s="82"/>
      <c r="G63" s="82"/>
      <c r="H63" s="77"/>
      <c r="I63" s="77"/>
      <c r="J63" s="73" t="str">
        <f>IF(COUNTIF(J64:J65,"X") &gt; 0, "X","")</f>
        <v>X</v>
      </c>
      <c r="K63" s="77"/>
      <c r="L63" s="77"/>
      <c r="M63" s="77"/>
      <c r="N63" s="77"/>
      <c r="O63" s="77"/>
      <c r="P63" s="77"/>
      <c r="Q63" s="77"/>
      <c r="R63" s="77"/>
    </row>
    <row r="64" spans="1:18" s="78" customFormat="1" ht="150.75" customHeight="1" x14ac:dyDescent="0.25">
      <c r="A64" s="74"/>
      <c r="B64" s="81" t="s">
        <v>88</v>
      </c>
      <c r="C64" s="86" t="s">
        <v>89</v>
      </c>
      <c r="D64" s="86"/>
      <c r="E64" s="86"/>
      <c r="F64" s="86"/>
      <c r="G64" s="86"/>
      <c r="H64" s="77"/>
      <c r="I64" s="77"/>
      <c r="J64" s="73" t="str">
        <f>IF(C64&lt;&gt;"","X","")</f>
        <v>X</v>
      </c>
      <c r="K64" s="77"/>
      <c r="L64" s="77"/>
      <c r="M64" s="77"/>
      <c r="N64" s="77"/>
      <c r="O64" s="77"/>
      <c r="P64" s="77"/>
      <c r="Q64" s="77"/>
      <c r="R64" s="77"/>
    </row>
    <row r="65" spans="1:18" s="78" customFormat="1" ht="18.75" hidden="1" customHeight="1" x14ac:dyDescent="0.25">
      <c r="A65" s="74"/>
      <c r="B65" s="81" t="s">
        <v>15</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17</v>
      </c>
      <c r="C66" s="86"/>
      <c r="D66" s="86"/>
      <c r="E66" s="86"/>
      <c r="F66" s="86"/>
      <c r="G66" s="86"/>
      <c r="H66" s="77"/>
      <c r="I66" s="77"/>
      <c r="J66" s="73" t="str">
        <f>IF(C66&lt;&gt;"","X","")</f>
        <v/>
      </c>
      <c r="K66" s="77"/>
      <c r="L66" s="77"/>
      <c r="M66" s="77"/>
      <c r="N66" s="77"/>
      <c r="O66" s="77"/>
      <c r="P66" s="77"/>
      <c r="Q66" s="77"/>
      <c r="R66" s="77"/>
    </row>
    <row r="67" spans="1:18" s="78" customFormat="1" ht="12" customHeight="1" x14ac:dyDescent="0.25">
      <c r="A67" s="74"/>
      <c r="B67" s="81"/>
      <c r="C67" s="82"/>
      <c r="D67" s="82"/>
      <c r="E67" s="82"/>
      <c r="F67" s="82"/>
      <c r="G67" s="82"/>
      <c r="H67" s="77"/>
      <c r="I67" s="77"/>
      <c r="J67" s="73" t="str">
        <f>IF(J63="X","X","")</f>
        <v>X</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86"/>
      <c r="D69" s="86"/>
      <c r="E69" s="86"/>
      <c r="F69" s="86"/>
      <c r="G69" s="86"/>
      <c r="H69" s="77"/>
      <c r="I69" s="77"/>
      <c r="J69" s="73" t="str">
        <f>IF(C69&lt;&gt;"","X","")</f>
        <v/>
      </c>
      <c r="K69" s="77"/>
      <c r="L69" s="77"/>
      <c r="M69" s="77"/>
      <c r="N69" s="77"/>
      <c r="O69" s="77"/>
      <c r="P69" s="77"/>
      <c r="Q69" s="77"/>
      <c r="R69" s="77"/>
    </row>
    <row r="70" spans="1:18" s="78" customFormat="1" ht="18.75" hidden="1" customHeight="1" x14ac:dyDescent="0.25">
      <c r="A70" s="74"/>
      <c r="B70" s="81" t="s">
        <v>17</v>
      </c>
      <c r="C70" s="86"/>
      <c r="D70" s="86"/>
      <c r="E70" s="86"/>
      <c r="F70" s="86"/>
      <c r="G70" s="86"/>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15</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17</v>
      </c>
      <c r="C75" s="86"/>
      <c r="D75" s="86"/>
      <c r="E75" s="86"/>
      <c r="F75" s="86"/>
      <c r="G75" s="86"/>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86"/>
      <c r="D78" s="86"/>
      <c r="E78" s="86"/>
      <c r="F78" s="86"/>
      <c r="G78" s="86"/>
      <c r="H78" s="77"/>
      <c r="I78" s="77"/>
      <c r="J78" s="73" t="str">
        <f>IF(C78&lt;&gt;"","X","")</f>
        <v/>
      </c>
      <c r="K78" s="77"/>
      <c r="L78" s="77"/>
      <c r="M78" s="77"/>
      <c r="N78" s="77"/>
      <c r="O78" s="77"/>
      <c r="P78" s="77"/>
      <c r="Q78" s="77"/>
      <c r="R78" s="77"/>
    </row>
    <row r="79" spans="1:18" s="78" customFormat="1" ht="18.75" hidden="1" customHeight="1" x14ac:dyDescent="0.25">
      <c r="A79" s="74"/>
      <c r="B79" s="81" t="s">
        <v>15</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17</v>
      </c>
      <c r="C80" s="86"/>
      <c r="D80" s="86"/>
      <c r="E80" s="86"/>
      <c r="F80" s="86"/>
      <c r="G80" s="86"/>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18.75" customHeight="1" x14ac:dyDescent="0.25">
      <c r="A83" s="74"/>
      <c r="B83" s="83" t="s">
        <v>19</v>
      </c>
      <c r="C83" s="87" t="s">
        <v>78</v>
      </c>
      <c r="D83" s="87"/>
      <c r="E83" s="87"/>
      <c r="F83" s="87"/>
      <c r="G83" s="87"/>
      <c r="H83" s="77"/>
      <c r="I83" s="77"/>
      <c r="J83" s="73" t="str">
        <f>IF(C83&lt;&gt;"","X","")</f>
        <v>X</v>
      </c>
      <c r="K83" s="77"/>
      <c r="L83" s="77"/>
      <c r="M83" s="77"/>
      <c r="N83" s="77"/>
      <c r="O83" s="77"/>
      <c r="P83" s="77"/>
      <c r="Q83" s="77"/>
      <c r="R83" s="77"/>
    </row>
    <row r="84" spans="1:18" s="78" customFormat="1" ht="18.75" customHeight="1" x14ac:dyDescent="0.25">
      <c r="A84" s="74"/>
      <c r="B84" s="81" t="s">
        <v>20</v>
      </c>
      <c r="C84" s="87" t="s">
        <v>79</v>
      </c>
      <c r="D84" s="87"/>
      <c r="E84" s="87"/>
      <c r="F84" s="87"/>
      <c r="G84" s="87"/>
      <c r="H84" s="77"/>
      <c r="I84" s="77"/>
      <c r="J84" s="73" t="str">
        <f>IF(C84&lt;&gt;"","X","")</f>
        <v>X</v>
      </c>
      <c r="K84" s="77"/>
      <c r="L84" s="77"/>
      <c r="M84" s="77"/>
      <c r="N84" s="77"/>
      <c r="O84" s="77"/>
      <c r="P84" s="77"/>
      <c r="Q84" s="77"/>
      <c r="R84" s="77"/>
    </row>
    <row r="85" spans="1:18" s="78" customFormat="1" ht="18.75" customHeight="1" x14ac:dyDescent="0.25">
      <c r="A85" s="74"/>
      <c r="B85" s="81" t="s">
        <v>8</v>
      </c>
      <c r="C85" s="87" t="s">
        <v>80</v>
      </c>
      <c r="D85" s="87"/>
      <c r="E85" s="87"/>
      <c r="F85" s="87"/>
      <c r="G85" s="87"/>
      <c r="H85" s="77"/>
      <c r="I85" s="77"/>
      <c r="J85" s="73" t="str">
        <f>IF(C85&lt;&gt;"","X","")</f>
        <v>X</v>
      </c>
      <c r="K85" s="77"/>
      <c r="L85" s="77"/>
      <c r="M85" s="77"/>
      <c r="N85" s="77"/>
      <c r="O85" s="77"/>
      <c r="P85" s="77"/>
      <c r="Q85" s="77"/>
      <c r="R85" s="77"/>
    </row>
    <row r="86" spans="1:18" s="78" customFormat="1" ht="19.5" customHeight="1" x14ac:dyDescent="0.25">
      <c r="A86" s="74"/>
      <c r="B86" s="81" t="s">
        <v>9</v>
      </c>
      <c r="C86" s="87" t="s">
        <v>81</v>
      </c>
      <c r="D86" s="87"/>
      <c r="E86" s="87"/>
      <c r="F86" s="87"/>
      <c r="G86" s="87"/>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52</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53</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21</v>
      </c>
      <c r="C93" s="82"/>
      <c r="D93" s="82"/>
      <c r="E93" s="82"/>
      <c r="F93" s="82"/>
      <c r="G93" s="82"/>
      <c r="H93" s="77"/>
      <c r="I93" s="77"/>
      <c r="J93" s="73" t="str">
        <f>IF(COUNTIF(J94:J97,"X") &gt; 0, "X","")</f>
        <v>X</v>
      </c>
      <c r="K93" s="77"/>
      <c r="L93" s="77"/>
      <c r="M93" s="77"/>
      <c r="N93" s="77"/>
      <c r="O93" s="77"/>
      <c r="P93" s="77"/>
      <c r="Q93" s="77"/>
      <c r="R93" s="77"/>
    </row>
    <row r="94" spans="1:18" s="78" customFormat="1" ht="18.75" hidden="1" customHeight="1" x14ac:dyDescent="0.25">
      <c r="A94" s="74"/>
      <c r="B94" s="83" t="s">
        <v>22</v>
      </c>
      <c r="C94" s="86"/>
      <c r="D94" s="86"/>
      <c r="E94" s="86"/>
      <c r="F94" s="86"/>
      <c r="G94" s="86"/>
      <c r="H94" s="77"/>
      <c r="I94" s="77"/>
      <c r="J94" s="73" t="str">
        <f>IF(C94&lt;&gt;"","X","")</f>
        <v/>
      </c>
      <c r="K94" s="77"/>
      <c r="L94" s="77"/>
      <c r="M94" s="77"/>
      <c r="N94" s="77"/>
      <c r="O94" s="77"/>
      <c r="P94" s="77"/>
      <c r="Q94" s="77"/>
      <c r="R94" s="77"/>
    </row>
    <row r="95" spans="1:18" s="78" customFormat="1" ht="58.5" customHeight="1" x14ac:dyDescent="0.25">
      <c r="A95" s="74"/>
      <c r="B95" s="83" t="s">
        <v>23</v>
      </c>
      <c r="C95" s="86" t="s">
        <v>90</v>
      </c>
      <c r="D95" s="86"/>
      <c r="E95" s="86"/>
      <c r="F95" s="86"/>
      <c r="G95" s="86"/>
      <c r="H95" s="77"/>
      <c r="I95" s="77"/>
      <c r="J95" s="73" t="str">
        <f>IF(C95&lt;&gt;"","X","")</f>
        <v>X</v>
      </c>
      <c r="K95" s="77"/>
      <c r="L95" s="77"/>
      <c r="M95" s="77"/>
      <c r="N95" s="77"/>
      <c r="O95" s="77"/>
      <c r="P95" s="77"/>
      <c r="Q95" s="77"/>
      <c r="R95" s="77"/>
    </row>
    <row r="96" spans="1:18" s="78" customFormat="1" ht="18.75" hidden="1" customHeight="1" x14ac:dyDescent="0.25">
      <c r="A96" s="74"/>
      <c r="B96" s="83" t="s">
        <v>24</v>
      </c>
      <c r="C96" s="86"/>
      <c r="D96" s="86"/>
      <c r="E96" s="86"/>
      <c r="F96" s="86"/>
      <c r="G96" s="86"/>
      <c r="H96" s="77"/>
      <c r="I96" s="77"/>
      <c r="J96" s="73" t="str">
        <f>IF(C96&lt;&gt;"","X","")</f>
        <v/>
      </c>
      <c r="K96" s="77"/>
      <c r="L96" s="77"/>
      <c r="M96" s="77"/>
      <c r="N96" s="77"/>
      <c r="O96" s="77"/>
      <c r="P96" s="77"/>
      <c r="Q96" s="77"/>
      <c r="R96" s="77"/>
    </row>
    <row r="97" spans="1:18" s="78" customFormat="1" ht="70.5" hidden="1" customHeight="1" x14ac:dyDescent="0.25">
      <c r="A97" s="74"/>
      <c r="B97" s="81" t="s">
        <v>23</v>
      </c>
      <c r="C97" s="86"/>
      <c r="D97" s="86"/>
      <c r="E97" s="86"/>
      <c r="F97" s="86"/>
      <c r="G97" s="86"/>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hidden="1" customHeight="1" x14ac:dyDescent="0.25">
      <c r="A99" s="74"/>
      <c r="B99" s="79" t="s">
        <v>32</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86"/>
      <c r="D100" s="86"/>
      <c r="E100" s="86"/>
      <c r="F100" s="86"/>
      <c r="G100" s="86"/>
      <c r="H100" s="77"/>
      <c r="I100" s="77"/>
      <c r="J100" s="73" t="str">
        <f>IF(C100&lt;&gt;"","X","")</f>
        <v/>
      </c>
      <c r="K100" s="77"/>
      <c r="L100" s="77"/>
      <c r="M100" s="77"/>
      <c r="N100" s="77"/>
      <c r="O100" s="77"/>
      <c r="P100" s="77"/>
      <c r="Q100" s="77"/>
      <c r="R100" s="77"/>
    </row>
    <row r="101" spans="1:18" s="78" customFormat="1" ht="60.75" hidden="1" customHeight="1" x14ac:dyDescent="0.25">
      <c r="A101" s="74"/>
      <c r="B101" s="83" t="s">
        <v>33</v>
      </c>
      <c r="C101" s="86"/>
      <c r="D101" s="86"/>
      <c r="E101" s="86"/>
      <c r="F101" s="86"/>
      <c r="G101" s="86"/>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86"/>
      <c r="D104" s="86"/>
      <c r="E104" s="86"/>
      <c r="F104" s="86"/>
      <c r="G104" s="86"/>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86"/>
      <c r="D106" s="86"/>
      <c r="E106" s="86"/>
      <c r="F106" s="86"/>
      <c r="G106" s="86"/>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86"/>
      <c r="D107" s="86"/>
      <c r="E107" s="86"/>
      <c r="F107" s="86"/>
      <c r="G107" s="86"/>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86"/>
      <c r="D110" s="86"/>
      <c r="E110" s="86"/>
      <c r="F110" s="86"/>
      <c r="G110" s="86"/>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customHeight="1" x14ac:dyDescent="0.25">
      <c r="A112" s="74"/>
      <c r="B112" s="79" t="s">
        <v>25</v>
      </c>
      <c r="C112" s="82"/>
      <c r="D112" s="82"/>
      <c r="E112" s="82"/>
      <c r="F112" s="82"/>
      <c r="G112" s="82"/>
      <c r="H112" s="77"/>
      <c r="I112" s="77"/>
      <c r="J112" s="73" t="str">
        <f>IF(COUNTIF(J113:J116,"X") &gt; 0, "X","")</f>
        <v>X</v>
      </c>
      <c r="K112" s="77"/>
      <c r="L112" s="77"/>
      <c r="M112" s="77"/>
      <c r="N112" s="77"/>
      <c r="O112" s="77"/>
      <c r="P112" s="77"/>
      <c r="Q112" s="77"/>
      <c r="R112" s="77"/>
    </row>
    <row r="113" spans="1:18" s="78" customFormat="1" ht="18.75" hidden="1" customHeight="1" x14ac:dyDescent="0.25">
      <c r="A113" s="74"/>
      <c r="B113" s="83" t="s">
        <v>26</v>
      </c>
      <c r="C113" s="86"/>
      <c r="D113" s="86"/>
      <c r="E113" s="86"/>
      <c r="F113" s="86"/>
      <c r="G113" s="86"/>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86"/>
      <c r="D115" s="86"/>
      <c r="E115" s="86"/>
      <c r="F115" s="86"/>
      <c r="G115" s="86"/>
      <c r="H115" s="77"/>
      <c r="I115" s="77"/>
      <c r="J115" s="73" t="str">
        <f>IF(C115&lt;&gt;"","X","")</f>
        <v/>
      </c>
      <c r="K115" s="77"/>
      <c r="L115" s="77"/>
      <c r="M115" s="77"/>
      <c r="N115" s="77"/>
      <c r="O115" s="77"/>
      <c r="P115" s="77"/>
      <c r="Q115" s="77"/>
      <c r="R115" s="77"/>
    </row>
    <row r="116" spans="1:18" s="78" customFormat="1" ht="40.5" customHeight="1" x14ac:dyDescent="0.25">
      <c r="A116" s="74"/>
      <c r="B116" s="83" t="s">
        <v>23</v>
      </c>
      <c r="C116" s="86" t="s">
        <v>82</v>
      </c>
      <c r="D116" s="86"/>
      <c r="E116" s="86"/>
      <c r="F116" s="86"/>
      <c r="G116" s="86"/>
      <c r="H116" s="77"/>
      <c r="I116" s="77"/>
      <c r="J116" s="73" t="str">
        <f>IF(C116&lt;&gt;"","X","")</f>
        <v>X</v>
      </c>
      <c r="K116" s="77"/>
      <c r="L116" s="77"/>
      <c r="M116" s="77"/>
      <c r="N116" s="77"/>
      <c r="O116" s="77"/>
      <c r="P116" s="77"/>
      <c r="Q116" s="77"/>
      <c r="R116" s="77"/>
    </row>
    <row r="117" spans="1:18" s="78" customFormat="1" ht="12" customHeight="1" x14ac:dyDescent="0.25">
      <c r="A117" s="74"/>
      <c r="B117" s="81"/>
      <c r="C117" s="82"/>
      <c r="D117" s="82"/>
      <c r="E117" s="82"/>
      <c r="F117" s="82"/>
      <c r="G117" s="82"/>
      <c r="H117" s="74"/>
      <c r="I117" s="77"/>
      <c r="J117" s="73" t="str">
        <f>IF(J112="X","X","")</f>
        <v>X</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102.75" customHeight="1" x14ac:dyDescent="0.25">
      <c r="A119" s="77"/>
      <c r="B119" s="89" t="s">
        <v>94</v>
      </c>
      <c r="C119" s="90"/>
      <c r="D119" s="90"/>
      <c r="E119" s="90"/>
      <c r="F119" s="90"/>
      <c r="G119" s="91"/>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8" priority="5" stopIfTrue="1">
      <formula>$Q44="u"</formula>
    </cfRule>
  </conditionalFormatting>
  <conditionalFormatting sqref="B43">
    <cfRule type="expression" dxfId="7" priority="10" stopIfTrue="1">
      <formula>$Q43="u"</formula>
    </cfRule>
  </conditionalFormatting>
  <conditionalFormatting sqref="M11:T11 J45:Q48 J7:K14 L12:N14 J44:T44 J49:J54 L7:L11 M7:Q10 J43:S43 U43:AM43 J58:J119 T26:T43 S26:S42 S12:T25 P12:Q42 J15:N42">
    <cfRule type="expression" dxfId="6" priority="6" stopIfTrue="1">
      <formula>#REF!&lt;&gt;""</formula>
    </cfRule>
  </conditionalFormatting>
  <conditionalFormatting sqref="O12:O42">
    <cfRule type="expression" dxfId="5" priority="8" stopIfTrue="1">
      <formula>#REF!&lt;&gt;""</formula>
    </cfRule>
  </conditionalFormatting>
  <conditionalFormatting sqref="B10">
    <cfRule type="cellIs" dxfId="4" priority="7" stopIfTrue="1" operator="equal">
      <formula>0</formula>
    </cfRule>
  </conditionalFormatting>
  <conditionalFormatting sqref="J55:J57">
    <cfRule type="expression" dxfId="3" priority="4"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2016-12-31T23:11:47Z</cp:lastPrinted>
  <dcterms:created xsi:type="dcterms:W3CDTF">2010-01-14T09:56:01Z</dcterms:created>
  <dcterms:modified xsi:type="dcterms:W3CDTF">2017-03-25T21:07:39Z</dcterms:modified>
</cp:coreProperties>
</file>