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Spezialbrötchen mit Saaten\"/>
    </mc:Choice>
  </mc:AlternateContent>
  <bookViews>
    <workbookView xWindow="25545" yWindow="645" windowWidth="12450" windowHeight="8100" activeTab="1"/>
  </bookViews>
  <sheets>
    <sheet name="Benutzungshinweise" sheetId="3" r:id="rId1"/>
    <sheet name="Rezeptur" sheetId="2" r:id="rId2"/>
  </sheets>
  <definedNames>
    <definedName name="_DB" localSheetId="1" hidden="1">Rezeptur!$J$10:$J$121</definedName>
    <definedName name="_FilterDatabase" localSheetId="1" hidden="1">Rezeptur!$J$10:$J$121</definedName>
    <definedName name="_xlnm._FilterDatabase" localSheetId="1" hidden="1">Rezeptur!$J$10:$J$121</definedName>
    <definedName name="_PA" localSheetId="1">Rezeptur!$A$1:$G$121</definedName>
    <definedName name="_xlnm.Print_Area" localSheetId="1">Rezeptur!$A$1:$H$120</definedName>
    <definedName name="Filename">#REF!</definedName>
    <definedName name="Print_Area" localSheetId="1">Rezeptur!$A$1:$H$120</definedName>
  </definedNames>
  <calcPr calcId="152511"/>
</workbook>
</file>

<file path=xl/calcChain.xml><?xml version="1.0" encoding="utf-8"?>
<calcChain xmlns="http://schemas.openxmlformats.org/spreadsheetml/2006/main">
  <c r="M12" i="2" l="1"/>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28" i="2"/>
  <c r="X29" i="2"/>
  <c r="X30" i="2"/>
  <c r="X31" i="2"/>
  <c r="X32" i="2"/>
  <c r="X33" i="2"/>
  <c r="X18" i="2"/>
  <c r="X17" i="2"/>
  <c r="X19" i="2"/>
  <c r="X20" i="2"/>
  <c r="X22" i="2"/>
  <c r="X16" i="2"/>
  <c r="X23" i="2"/>
  <c r="X24" i="2"/>
  <c r="X25" i="2"/>
  <c r="X26" i="2"/>
  <c r="X27" i="2"/>
  <c r="X34" i="2"/>
  <c r="X35" i="2"/>
  <c r="X36" i="2"/>
  <c r="X37" i="2"/>
  <c r="X38" i="2"/>
  <c r="X39" i="2"/>
  <c r="X40" i="2"/>
  <c r="X41" i="2"/>
  <c r="X42" i="2"/>
  <c r="X43" i="2"/>
  <c r="X21" i="2"/>
  <c r="C18" i="2"/>
  <c r="D18" i="2"/>
  <c r="C17" i="2"/>
  <c r="D17" i="2"/>
  <c r="C19" i="2"/>
  <c r="D19" i="2"/>
  <c r="C20" i="2"/>
  <c r="D20" i="2"/>
  <c r="C21" i="2"/>
  <c r="D21" i="2"/>
  <c r="C22" i="2"/>
  <c r="D22" i="2"/>
  <c r="C16" i="2"/>
  <c r="D16" i="2"/>
  <c r="C23" i="2"/>
  <c r="D23" i="2"/>
  <c r="C24" i="2"/>
  <c r="D24" i="2"/>
  <c r="C25" i="2"/>
  <c r="D25" i="2"/>
  <c r="C26" i="2"/>
  <c r="D26" i="2"/>
  <c r="C27" i="2"/>
  <c r="D27"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28" i="2"/>
  <c r="D28" i="2"/>
  <c r="C29" i="2"/>
  <c r="D29" i="2"/>
  <c r="C30" i="2"/>
  <c r="D30" i="2"/>
  <c r="C31" i="2"/>
  <c r="D31" i="2"/>
  <c r="C32" i="2"/>
  <c r="D32" i="2"/>
  <c r="E47" i="2"/>
  <c r="O46" i="2"/>
  <c r="F47" i="2"/>
  <c r="G47" i="2"/>
  <c r="C33" i="2"/>
  <c r="B16" i="2"/>
  <c r="B23" i="2"/>
  <c r="B24" i="2"/>
  <c r="B25" i="2"/>
  <c r="B26" i="2"/>
  <c r="B27" i="2"/>
  <c r="B34" i="2"/>
  <c r="B35" i="2"/>
  <c r="B36" i="2"/>
  <c r="B37" i="2"/>
  <c r="B38" i="2"/>
  <c r="B39" i="2"/>
  <c r="B40" i="2"/>
  <c r="B41" i="2"/>
  <c r="B42" i="2"/>
  <c r="B43" i="2"/>
  <c r="B12" i="2"/>
  <c r="B13" i="2"/>
  <c r="B14" i="2"/>
  <c r="B15" i="2"/>
  <c r="B28" i="2"/>
  <c r="B29" i="2"/>
  <c r="B30" i="2"/>
  <c r="B31" i="2"/>
  <c r="B32" i="2"/>
  <c r="B33" i="2"/>
  <c r="B18" i="2"/>
  <c r="B17" i="2"/>
  <c r="B19" i="2"/>
  <c r="B20" i="2"/>
  <c r="B21" i="2"/>
  <c r="B22"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28" i="2"/>
  <c r="J29" i="2"/>
  <c r="J30" i="2"/>
  <c r="J31" i="2"/>
  <c r="D33" i="2"/>
  <c r="J33" i="2"/>
  <c r="J18" i="2"/>
  <c r="J17" i="2"/>
  <c r="J19" i="2"/>
  <c r="J20" i="2"/>
  <c r="J24" i="2"/>
  <c r="J25" i="2"/>
  <c r="J26" i="2"/>
  <c r="J27" i="2"/>
  <c r="J34" i="2"/>
  <c r="J35" i="2"/>
  <c r="J21" i="2"/>
  <c r="J36" i="2"/>
  <c r="J37" i="2"/>
  <c r="J32" i="2"/>
  <c r="J22" i="2"/>
  <c r="J16" i="2"/>
  <c r="J23" i="2"/>
  <c r="J38" i="2"/>
  <c r="J39" i="2"/>
  <c r="J40" i="2"/>
  <c r="J41" i="2"/>
  <c r="J42" i="2"/>
  <c r="J43" i="2"/>
  <c r="J62" i="2"/>
  <c r="J67" i="2"/>
  <c r="J71" i="2"/>
  <c r="J70" i="2"/>
  <c r="J12" i="2"/>
  <c r="B10" i="2"/>
  <c r="J89" i="2" l="1"/>
  <c r="J93" i="2" s="1"/>
  <c r="J104" i="2"/>
  <c r="J109" i="2" s="1"/>
  <c r="J64" i="2"/>
  <c r="J68" i="2" s="1"/>
  <c r="J73" i="2"/>
  <c r="J77" i="2" s="1"/>
  <c r="E21" i="2"/>
  <c r="F18" i="2"/>
  <c r="F12" i="2"/>
  <c r="F39" i="2"/>
  <c r="G14" i="2"/>
  <c r="E42" i="2"/>
  <c r="F17" i="2"/>
  <c r="G36" i="2"/>
  <c r="E34" i="2"/>
  <c r="G16" i="2"/>
  <c r="F29" i="2"/>
  <c r="E27" i="2"/>
  <c r="F25" i="2"/>
  <c r="E32" i="2"/>
  <c r="J94" i="2"/>
  <c r="J99" i="2" s="1"/>
  <c r="J83" i="2"/>
  <c r="J88" i="2" s="1"/>
  <c r="J100" i="2"/>
  <c r="J103" i="2" s="1"/>
  <c r="J113" i="2"/>
  <c r="J118" i="2" s="1"/>
  <c r="J78" i="2"/>
  <c r="J82" i="2" s="1"/>
  <c r="X46" i="2"/>
  <c r="C46" i="2" s="1"/>
  <c r="G46" i="2" s="1"/>
  <c r="J69" i="2"/>
  <c r="J72" i="2" s="1"/>
  <c r="E13" i="2"/>
  <c r="G42" i="2"/>
  <c r="E40" i="2"/>
  <c r="F37" i="2"/>
  <c r="G34" i="2"/>
  <c r="E26" i="2"/>
  <c r="F23" i="2"/>
  <c r="G21" i="2"/>
  <c r="E19" i="2"/>
  <c r="G32" i="2"/>
  <c r="E30" i="2"/>
  <c r="F15" i="2"/>
  <c r="G12" i="2"/>
  <c r="G22" i="2"/>
  <c r="F42" i="2"/>
  <c r="G39" i="2"/>
  <c r="E37" i="2"/>
  <c r="F34" i="2"/>
  <c r="G25" i="2"/>
  <c r="E23" i="2"/>
  <c r="F21" i="2"/>
  <c r="G17" i="2"/>
  <c r="F32" i="2"/>
  <c r="G29" i="2"/>
  <c r="E15" i="2"/>
  <c r="G41" i="2"/>
  <c r="E39" i="2"/>
  <c r="F36" i="2"/>
  <c r="G27" i="2"/>
  <c r="E25" i="2"/>
  <c r="F16" i="2"/>
  <c r="G20" i="2"/>
  <c r="E17" i="2"/>
  <c r="G31" i="2"/>
  <c r="E29" i="2"/>
  <c r="F14" i="2"/>
  <c r="G18" i="2"/>
  <c r="E18" i="2"/>
  <c r="F41" i="2"/>
  <c r="G38" i="2"/>
  <c r="E36" i="2"/>
  <c r="F27" i="2"/>
  <c r="G24" i="2"/>
  <c r="E16" i="2"/>
  <c r="F20" i="2"/>
  <c r="G33" i="2"/>
  <c r="F31" i="2"/>
  <c r="G28" i="2"/>
  <c r="E14" i="2"/>
  <c r="E12" i="2"/>
  <c r="F43" i="2"/>
  <c r="G40" i="2"/>
  <c r="E38" i="2"/>
  <c r="F35" i="2"/>
  <c r="G26" i="2"/>
  <c r="E24" i="2"/>
  <c r="F22" i="2"/>
  <c r="G19" i="2"/>
  <c r="E33" i="2"/>
  <c r="G30" i="2"/>
  <c r="E28" i="2"/>
  <c r="F13" i="2"/>
  <c r="G43" i="2"/>
  <c r="E41" i="2"/>
  <c r="F38" i="2"/>
  <c r="G35" i="2"/>
  <c r="F24" i="2"/>
  <c r="E20" i="2"/>
  <c r="F33" i="2"/>
  <c r="E31" i="2"/>
  <c r="F28" i="2"/>
  <c r="G13" i="2"/>
  <c r="E43" i="2"/>
  <c r="F40" i="2"/>
  <c r="G37" i="2"/>
  <c r="E35" i="2"/>
  <c r="F26" i="2"/>
  <c r="G23" i="2"/>
  <c r="E22" i="2"/>
  <c r="F19" i="2"/>
  <c r="F30"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<sst xmlns="http://schemas.openxmlformats.org/spreadsheetml/2006/main" count="201" uniqueCount="99">
  <si>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</si>
  <si>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</si>
  <si>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</si>
  <si>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</si>
  <si>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</si>
  <si>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</si>
  <si>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</si>
  <si>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</si>
  <si>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</si>
  <si>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</si>
  <si>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</si>
  <si>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</si>
  <si>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</si>
  <si>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</si>
  <si>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</si>
  <si>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</si>
  <si>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</si>
  <si>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</si>
  <si>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</si>
  <si>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</si>
  <si>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</si>
  <si>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</si>
  <si>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</si>
  <si>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</si>
  <si>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</si>
  <si>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</si>
  <si>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</si>
  <si>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</si>
  <si>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</si>
  <si>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</si>
  <si>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</si>
  <si>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</si>
  <si>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</si>
  <si>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</si>
  <si>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</si>
  <si>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</si>
  <si>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</si>
  <si>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</si>
  <si>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</si>
  <si>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</si>
  <si>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</si>
  <si>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</si>
  <si>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</si>
  <si>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</si>
  <si>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</si>
  <si>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</si>
  <si>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</si>
  <si>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</si>
  <si>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</si>
  <si>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</si>
  <si>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</si>
  <si>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</si>
  <si>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</si>
  <si>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</si>
  <si>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</si>
  <si>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</si>
  <si>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</si>
  <si>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</si>
  <si>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</si>
  <si>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</si>
  <si>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</si>
  <si>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</si>
  <si>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</si>
  <si>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</si>
  <si>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</si>
  <si>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</si>
  <si>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</si>
  <si>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</si>
  <si>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Quellstück</t>
  </si>
  <si>
    <t>o</t>
  </si>
  <si>
    <t>Sonnenblumenkerne geröstet</t>
  </si>
  <si>
    <t>u</t>
  </si>
  <si>
    <t>Leinsaat</t>
  </si>
  <si>
    <t>Pflanzenöl</t>
  </si>
  <si>
    <t>Salz</t>
  </si>
  <si>
    <t>Wasser kalt</t>
  </si>
  <si>
    <t>Weizenmehl Type 550</t>
  </si>
  <si>
    <t>Dinkel-Crisp extrafein</t>
  </si>
  <si>
    <t>minimalback 0,5%</t>
  </si>
  <si>
    <t>Hefe (nach Führung)</t>
  </si>
  <si>
    <t>Weltmeister-Brötchen</t>
  </si>
  <si>
    <t>Wasser ca.</t>
  </si>
  <si>
    <t>6 Minuten</t>
  </si>
  <si>
    <t>3 Minuten (entsprechend auskneten)</t>
  </si>
  <si>
    <t>24 - 25°C</t>
  </si>
  <si>
    <t>10 Minuten</t>
  </si>
  <si>
    <t>Speziell gewürztes Brötchen, mit dem sehr viele Kunden begeistert werden können. Das Besondere ist die Zusammensetzung der Aromatisierung, die sehr gut mit dem Gebäck harmoniert.</t>
  </si>
  <si>
    <t>oben: Mischung aus Sesam und Mohn
unten: Sonnenblumenkerne</t>
  </si>
  <si>
    <t>1,800 bis 2,400 kg</t>
  </si>
  <si>
    <t>interessant gewürzte Brötchensorte</t>
  </si>
  <si>
    <t>maltflakes Dinkel</t>
  </si>
  <si>
    <t>Dinkelsauerteig getrocknet</t>
  </si>
  <si>
    <t>Weltmeister-Gewürz</t>
  </si>
  <si>
    <t>- Das "Weltmeister-Gewürz" enthält alle Komponenten, die für den Geschmack und die benötigte Krumenfarbe wichtig sind.</t>
  </si>
  <si>
    <t>- Verwendung einer anderen Saatenmischung
- Anpassen der Gewürzmenge an den gewünschten Geschmack
- Austausch von Dinkel-Crisp gegen Durum- oder Mais-Crisp
- Austausch von 10% Weizenmehl gegen Roggenmehl, um die Krume kompakter zu gestalten.</t>
  </si>
  <si>
    <t>spezielle Gewürzmischung</t>
  </si>
  <si>
    <t>Dinkelmalzflocken</t>
  </si>
  <si>
    <t>120 - 130 Sr°</t>
  </si>
  <si>
    <t>Dinkel-Extrudat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</si>
</sst>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zoomScaleNormal="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80</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89</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Quellstück</v>
      </c>
      <c r="C12" s="36">
        <f t="shared" ref="C12:C15" si="1">IF(AND(L12&lt;&gt;"",M12&lt;&gt;""),M12,"")</f>
        <v>2.2199999999999998</v>
      </c>
      <c r="D12" s="37" t="str">
        <f t="shared" ref="D12:D15" si="2">IF(AND(O12&lt;&gt;"",M12&lt;&gt;""),$O12,"")</f>
        <v>kg</v>
      </c>
      <c r="E12" s="38">
        <f t="shared" ref="E12:G43" si="3">IF(AND($L$5&gt;0,$O$46&gt;0),"-----",IF($C12&lt;&gt;"",IF($M12&lt;$O$3,$C12*E$47,ROUND($C12*E$47,2)),""))</f>
        <v>2.2199999999999998</v>
      </c>
      <c r="F12" s="38">
        <f t="shared" si="3"/>
        <v>4.4399999999999995</v>
      </c>
      <c r="G12" s="38">
        <f t="shared" si="3"/>
        <v>6.6599999999999993</v>
      </c>
      <c r="H12" s="34"/>
      <c r="I12" s="39"/>
      <c r="J12" s="40" t="str">
        <f>IF(L12&lt;&gt;"","X","")</f>
        <v>X</v>
      </c>
      <c r="K12" s="41" t="s">
        <v>55</v>
      </c>
      <c r="L12" s="42" t="s">
        <v>68</v>
      </c>
      <c r="M12" s="43">
        <f>SUM(M13:M20)</f>
        <v>2.2199999999999998</v>
      </c>
      <c r="N12" s="39"/>
      <c r="O12" s="44" t="s">
        <v>7</v>
      </c>
      <c r="P12" s="39"/>
      <c r="Q12" s="45" t="s">
        <v>69</v>
      </c>
      <c r="R12" s="39"/>
      <c r="S12" s="42"/>
      <c r="T12" s="33"/>
      <c r="W12" s="46" t="s">
        <v>7</v>
      </c>
      <c r="X12" s="47">
        <f t="shared" ref="X12:X20" si="4">IF(AND(Q12&lt;&gt;"o",Q12&lt;&gt;"o2",Q12&lt;&gt;"o3"),M12,0)</f>
        <v>0</v>
      </c>
    </row>
    <row r="13" spans="1:24" s="46" customFormat="1" ht="20.25" customHeight="1" x14ac:dyDescent="0.2">
      <c r="A13" s="34"/>
      <c r="B13" s="35" t="str">
        <f t="shared" si="0"/>
        <v xml:space="preserve">     Sonnenblumenkerne geröstet</v>
      </c>
      <c r="C13" s="36">
        <f t="shared" si="1"/>
        <v>0.2</v>
      </c>
      <c r="D13" s="37" t="str">
        <f t="shared" si="2"/>
        <v>kg</v>
      </c>
      <c r="E13" s="38">
        <f t="shared" si="3"/>
        <v>0.2</v>
      </c>
      <c r="F13" s="38">
        <f t="shared" si="3"/>
        <v>0.4</v>
      </c>
      <c r="G13" s="38">
        <f t="shared" si="3"/>
        <v>0.60000000000000009</v>
      </c>
      <c r="H13" s="34"/>
      <c r="I13" s="39"/>
      <c r="J13" s="40" t="str">
        <f t="shared" ref="J13:J43" si="5">IF(L13&lt;&gt;"","X","")</f>
        <v>X</v>
      </c>
      <c r="K13" s="41" t="s">
        <v>55</v>
      </c>
      <c r="L13" s="42" t="s">
        <v>70</v>
      </c>
      <c r="M13" s="43">
        <v>0.2</v>
      </c>
      <c r="N13" s="39"/>
      <c r="O13" s="44" t="s">
        <v>7</v>
      </c>
      <c r="P13" s="39"/>
      <c r="Q13" s="45" t="s">
        <v>71</v>
      </c>
      <c r="R13" s="39"/>
      <c r="S13" s="42"/>
      <c r="T13" s="33"/>
      <c r="W13" s="46" t="s">
        <v>7</v>
      </c>
      <c r="X13" s="47">
        <f t="shared" si="4"/>
        <v>0.2</v>
      </c>
    </row>
    <row r="14" spans="1:24" s="46" customFormat="1" ht="20.25" customHeight="1" x14ac:dyDescent="0.2">
      <c r="A14" s="34"/>
      <c r="B14" s="35" t="str">
        <f t="shared" si="0"/>
        <v xml:space="preserve">     Leinsaat</v>
      </c>
      <c r="C14" s="36">
        <f t="shared" si="1"/>
        <v>0.2</v>
      </c>
      <c r="D14" s="37" t="str">
        <f t="shared" si="2"/>
        <v>kg</v>
      </c>
      <c r="E14" s="38">
        <f t="shared" si="3"/>
        <v>0.2</v>
      </c>
      <c r="F14" s="38">
        <f t="shared" si="3"/>
        <v>0.4</v>
      </c>
      <c r="G14" s="38">
        <f t="shared" si="3"/>
        <v>0.60000000000000009</v>
      </c>
      <c r="H14" s="34"/>
      <c r="I14" s="39"/>
      <c r="J14" s="40" t="str">
        <f t="shared" si="5"/>
        <v>X</v>
      </c>
      <c r="K14" s="41" t="s">
        <v>55</v>
      </c>
      <c r="L14" s="42" t="s">
        <v>72</v>
      </c>
      <c r="M14" s="43">
        <v>0.2</v>
      </c>
      <c r="N14" s="39"/>
      <c r="O14" s="44" t="s">
        <v>7</v>
      </c>
      <c r="P14" s="39"/>
      <c r="Q14" s="45" t="s">
        <v>71</v>
      </c>
      <c r="R14" s="39"/>
      <c r="S14" s="42"/>
      <c r="T14" s="33"/>
      <c r="W14" s="46" t="s">
        <v>7</v>
      </c>
      <c r="X14" s="47">
        <f t="shared" si="4"/>
        <v>0.2</v>
      </c>
    </row>
    <row r="15" spans="1:24" s="46" customFormat="1" ht="20.25" customHeight="1" x14ac:dyDescent="0.2">
      <c r="A15" s="34"/>
      <c r="B15" s="35" t="str">
        <f t="shared" si="0"/>
        <v xml:space="preserve">     maltflakes Dinkel</v>
      </c>
      <c r="C15" s="36">
        <f t="shared" si="1"/>
        <v>0.2</v>
      </c>
      <c r="D15" s="37" t="str">
        <f t="shared" si="2"/>
        <v>kg</v>
      </c>
      <c r="E15" s="38">
        <f t="shared" si="3"/>
        <v>0.2</v>
      </c>
      <c r="F15" s="38">
        <f t="shared" si="3"/>
        <v>0.4</v>
      </c>
      <c r="G15" s="38">
        <f t="shared" si="3"/>
        <v>0.60000000000000009</v>
      </c>
      <c r="H15" s="34"/>
      <c r="I15" s="39"/>
      <c r="J15" s="40" t="str">
        <f t="shared" si="5"/>
        <v>X</v>
      </c>
      <c r="K15" s="41" t="s">
        <v>55</v>
      </c>
      <c r="L15" s="42" t="s">
        <v>90</v>
      </c>
      <c r="M15" s="43">
        <v>0.2</v>
      </c>
      <c r="N15" s="39"/>
      <c r="O15" s="44" t="s">
        <v>7</v>
      </c>
      <c r="P15" s="39"/>
      <c r="Q15" s="45" t="s">
        <v>71</v>
      </c>
      <c r="R15" s="39"/>
      <c r="S15" s="42" t="s">
        <v>96</v>
      </c>
      <c r="T15" s="33"/>
      <c r="W15" s="46" t="s">
        <v>7</v>
      </c>
      <c r="X15" s="47">
        <f t="shared" si="4"/>
        <v>0.2</v>
      </c>
    </row>
    <row r="16" spans="1:24" s="46" customFormat="1" ht="20.25" customHeight="1" x14ac:dyDescent="0.2">
      <c r="A16" s="34"/>
      <c r="B16" s="35" t="str">
        <f>IF(L16="","",IF(OR(Q16="U",Q16="O2"),"     "&amp;L16,IF(OR(Q16="U2",Q16="O3"),"         "&amp;L16,IF(Q16="U3","            "&amp;L16,L16))))</f>
        <v xml:space="preserve">     Dinkelsauerteig getrocknet</v>
      </c>
      <c r="C16" s="36">
        <f>IF(AND(L16&lt;&gt;"",M16&lt;&gt;""),M16,"")</f>
        <v>0.2</v>
      </c>
      <c r="D16" s="37" t="str">
        <f>IF(AND(O16&lt;&gt;"",M16&lt;&gt;""),$O16,"")</f>
        <v>kg</v>
      </c>
      <c r="E16" s="38">
        <f t="shared" si="3"/>
        <v>0.2</v>
      </c>
      <c r="F16" s="38">
        <f t="shared" si="3"/>
        <v>0.4</v>
      </c>
      <c r="G16" s="38">
        <f t="shared" si="3"/>
        <v>0.60000000000000009</v>
      </c>
      <c r="H16" s="34"/>
      <c r="I16" s="39"/>
      <c r="J16" s="40" t="str">
        <f>IF(L16&lt;&gt;"","X","")</f>
        <v>X</v>
      </c>
      <c r="K16" s="41" t="s">
        <v>55</v>
      </c>
      <c r="L16" s="42" t="s">
        <v>91</v>
      </c>
      <c r="M16" s="43">
        <v>0.2</v>
      </c>
      <c r="N16" s="39"/>
      <c r="O16" s="44" t="s">
        <v>7</v>
      </c>
      <c r="P16" s="39"/>
      <c r="Q16" s="45" t="s">
        <v>71</v>
      </c>
      <c r="R16" s="39"/>
      <c r="S16" s="42" t="s">
        <v>97</v>
      </c>
      <c r="T16" s="33"/>
      <c r="W16" s="46" t="s">
        <v>7</v>
      </c>
      <c r="X16" s="47">
        <f>IF(AND(Q16&lt;&gt;"o",Q16&lt;&gt;"o2",Q16&lt;&gt;"o3"),M16,0)</f>
        <v>0.2</v>
      </c>
    </row>
    <row r="17" spans="1:24" s="46" customFormat="1" ht="20.25" customHeight="1" x14ac:dyDescent="0.2">
      <c r="A17" s="34"/>
      <c r="B17" s="35" t="str">
        <f>IF(L17="","",IF(OR(Q17="U",Q17="O2"),"     "&amp;L17,IF(OR(Q17="U2",Q17="O3"),"         "&amp;L17,IF(Q17="U3","            "&amp;L17,L17))))</f>
        <v xml:space="preserve">     Weltmeister-Gewürz</v>
      </c>
      <c r="C17" s="36">
        <f>IF(AND(L17&lt;&gt;"",M17&lt;&gt;""),M17,"")</f>
        <v>0.2</v>
      </c>
      <c r="D17" s="37" t="str">
        <f>IF(AND(O17&lt;&gt;"",M17&lt;&gt;""),$O17,"")</f>
        <v>kg</v>
      </c>
      <c r="E17" s="38">
        <f t="shared" si="3"/>
        <v>0.2</v>
      </c>
      <c r="F17" s="38">
        <f t="shared" si="3"/>
        <v>0.4</v>
      </c>
      <c r="G17" s="38">
        <f t="shared" si="3"/>
        <v>0.60000000000000009</v>
      </c>
      <c r="H17" s="34"/>
      <c r="I17" s="39"/>
      <c r="J17" s="40" t="str">
        <f>IF(L17&lt;&gt;"","X","")</f>
        <v>X</v>
      </c>
      <c r="K17" s="41" t="s">
        <v>55</v>
      </c>
      <c r="L17" s="42" t="s">
        <v>92</v>
      </c>
      <c r="M17" s="43">
        <v>0.2</v>
      </c>
      <c r="N17" s="39"/>
      <c r="O17" s="44" t="s">
        <v>7</v>
      </c>
      <c r="P17" s="39"/>
      <c r="Q17" s="45" t="s">
        <v>71</v>
      </c>
      <c r="R17" s="39"/>
      <c r="S17" s="42" t="s">
        <v>95</v>
      </c>
      <c r="T17" s="33"/>
      <c r="W17" s="46" t="s">
        <v>7</v>
      </c>
      <c r="X17" s="47">
        <f>IF(AND(Q17&lt;&gt;"o",Q17&lt;&gt;"o2",Q17&lt;&gt;"o3"),M17,0)</f>
        <v>0.2</v>
      </c>
    </row>
    <row r="18" spans="1:24" s="46" customFormat="1" ht="20.25" customHeight="1" x14ac:dyDescent="0.2">
      <c r="A18" s="34"/>
      <c r="B18" s="35" t="str">
        <f t="shared" si="0"/>
        <v xml:space="preserve">     Pflanzenöl</v>
      </c>
      <c r="C18" s="36">
        <f t="shared" ref="C18:C24" si="6">IF(AND(L18&lt;&gt;"",M18&lt;&gt;""),M18,"")</f>
        <v>0.2</v>
      </c>
      <c r="D18" s="37" t="str">
        <f t="shared" ref="D18:D24" si="7">IF(AND(O18&lt;&gt;"",M18&lt;&gt;""),$O18,"")</f>
        <v>kg</v>
      </c>
      <c r="E18" s="38">
        <f t="shared" si="3"/>
        <v>0.2</v>
      </c>
      <c r="F18" s="38">
        <f t="shared" si="3"/>
        <v>0.4</v>
      </c>
      <c r="G18" s="38">
        <f t="shared" si="3"/>
        <v>0.60000000000000009</v>
      </c>
      <c r="H18" s="34"/>
      <c r="I18" s="39"/>
      <c r="J18" s="40" t="str">
        <f t="shared" si="5"/>
        <v>X</v>
      </c>
      <c r="K18" s="41" t="s">
        <v>55</v>
      </c>
      <c r="L18" s="42" t="s">
        <v>73</v>
      </c>
      <c r="M18" s="43">
        <v>0.2</v>
      </c>
      <c r="N18" s="39"/>
      <c r="O18" s="44" t="s">
        <v>7</v>
      </c>
      <c r="P18" s="39"/>
      <c r="Q18" s="45" t="s">
        <v>71</v>
      </c>
      <c r="R18" s="39"/>
      <c r="S18" s="42"/>
      <c r="T18" s="33"/>
      <c r="W18" s="46" t="s">
        <v>7</v>
      </c>
      <c r="X18" s="47">
        <f t="shared" si="4"/>
        <v>0.2</v>
      </c>
    </row>
    <row r="19" spans="1:24" s="46" customFormat="1" ht="20.25" customHeight="1" x14ac:dyDescent="0.2">
      <c r="A19" s="34"/>
      <c r="B19" s="35" t="str">
        <f t="shared" si="0"/>
        <v xml:space="preserve">     Salz</v>
      </c>
      <c r="C19" s="36">
        <f t="shared" si="6"/>
        <v>0.22</v>
      </c>
      <c r="D19" s="37" t="str">
        <f t="shared" si="7"/>
        <v>kg</v>
      </c>
      <c r="E19" s="38">
        <f t="shared" si="3"/>
        <v>0.22</v>
      </c>
      <c r="F19" s="38">
        <f t="shared" si="3"/>
        <v>0.44</v>
      </c>
      <c r="G19" s="38">
        <f t="shared" si="3"/>
        <v>0.66</v>
      </c>
      <c r="H19" s="34"/>
      <c r="I19" s="39"/>
      <c r="J19" s="40" t="str">
        <f t="shared" si="5"/>
        <v>X</v>
      </c>
      <c r="K19" s="41" t="s">
        <v>55</v>
      </c>
      <c r="L19" s="42" t="s">
        <v>74</v>
      </c>
      <c r="M19" s="43">
        <v>0.22</v>
      </c>
      <c r="N19" s="39"/>
      <c r="O19" s="44" t="s">
        <v>7</v>
      </c>
      <c r="P19" s="39"/>
      <c r="Q19" s="45" t="s">
        <v>71</v>
      </c>
      <c r="R19" s="39"/>
      <c r="S19" s="42"/>
      <c r="T19" s="33"/>
      <c r="W19" s="46" t="s">
        <v>7</v>
      </c>
      <c r="X19" s="47">
        <f t="shared" si="4"/>
        <v>0.22</v>
      </c>
    </row>
    <row r="20" spans="1:24" s="46" customFormat="1" ht="20.25" customHeight="1" x14ac:dyDescent="0.2">
      <c r="A20" s="34"/>
      <c r="B20" s="35" t="str">
        <f t="shared" si="0"/>
        <v xml:space="preserve">     Wasser kalt</v>
      </c>
      <c r="C20" s="36">
        <f t="shared" si="6"/>
        <v>0.8</v>
      </c>
      <c r="D20" s="37" t="str">
        <f t="shared" si="7"/>
        <v>kg</v>
      </c>
      <c r="E20" s="38">
        <f t="shared" si="3"/>
        <v>0.8</v>
      </c>
      <c r="F20" s="38">
        <f t="shared" si="3"/>
        <v>1.6</v>
      </c>
      <c r="G20" s="38">
        <f t="shared" si="3"/>
        <v>2.4000000000000004</v>
      </c>
      <c r="H20" s="34"/>
      <c r="I20" s="39"/>
      <c r="J20" s="40" t="str">
        <f t="shared" si="5"/>
        <v>X</v>
      </c>
      <c r="K20" s="41" t="s">
        <v>55</v>
      </c>
      <c r="L20" s="42" t="s">
        <v>75</v>
      </c>
      <c r="M20" s="43">
        <v>0.8</v>
      </c>
      <c r="N20" s="39"/>
      <c r="O20" s="44" t="s">
        <v>7</v>
      </c>
      <c r="P20" s="39"/>
      <c r="Q20" s="45" t="s">
        <v>71</v>
      </c>
      <c r="R20" s="39"/>
      <c r="S20" s="42"/>
      <c r="T20" s="33"/>
      <c r="W20" s="46" t="s">
        <v>7</v>
      </c>
      <c r="X20" s="47">
        <f t="shared" si="4"/>
        <v>0.8</v>
      </c>
    </row>
    <row r="21" spans="1:24" s="46" customFormat="1" ht="20.25" customHeight="1" x14ac:dyDescent="0.2">
      <c r="A21" s="34"/>
      <c r="B21" s="35" t="str">
        <f t="shared" si="0"/>
        <v>Weizenmehl Type 550</v>
      </c>
      <c r="C21" s="36">
        <f t="shared" si="6"/>
        <v>9</v>
      </c>
      <c r="D21" s="37" t="str">
        <f t="shared" si="7"/>
        <v>kg</v>
      </c>
      <c r="E21" s="38">
        <f t="shared" si="3"/>
        <v>9</v>
      </c>
      <c r="F21" s="38">
        <f t="shared" si="3"/>
        <v>18</v>
      </c>
      <c r="G21" s="38">
        <f t="shared" si="3"/>
        <v>27</v>
      </c>
      <c r="H21" s="34"/>
      <c r="I21" s="39"/>
      <c r="J21" s="40" t="str">
        <f>IF(L21&lt;&gt;"","X","")</f>
        <v>X</v>
      </c>
      <c r="K21" s="41" t="s">
        <v>55</v>
      </c>
      <c r="L21" s="42" t="s">
        <v>76</v>
      </c>
      <c r="M21" s="43">
        <v>9</v>
      </c>
      <c r="N21" s="39"/>
      <c r="O21" s="44" t="s">
        <v>7</v>
      </c>
      <c r="P21" s="39"/>
      <c r="Q21" s="45"/>
      <c r="R21" s="39"/>
      <c r="S21" s="42"/>
      <c r="T21" s="33"/>
      <c r="W21" s="46" t="s">
        <v>7</v>
      </c>
      <c r="X21" s="47">
        <f>IF(AND(Q21&lt;&gt;"o",Q21&lt;&gt;"o2",Q21&lt;&gt;"o3"),M21,0)</f>
        <v>9</v>
      </c>
    </row>
    <row r="22" spans="1:24" s="46" customFormat="1" ht="20.25" customHeight="1" x14ac:dyDescent="0.2">
      <c r="A22" s="34"/>
      <c r="B22" s="35" t="str">
        <f t="shared" si="0"/>
        <v>Dinkel-Crisp extrafein</v>
      </c>
      <c r="C22" s="36">
        <f t="shared" si="6"/>
        <v>0.6</v>
      </c>
      <c r="D22" s="37" t="str">
        <f t="shared" si="7"/>
        <v>kg</v>
      </c>
      <c r="E22" s="38">
        <f t="shared" si="3"/>
        <v>0.6</v>
      </c>
      <c r="F22" s="38">
        <f t="shared" si="3"/>
        <v>1.2</v>
      </c>
      <c r="G22" s="38">
        <f t="shared" si="3"/>
        <v>1.7999999999999998</v>
      </c>
      <c r="H22" s="34"/>
      <c r="I22" s="39"/>
      <c r="J22" s="40" t="str">
        <f>IF(L22&lt;&gt;"","X","")</f>
        <v>X</v>
      </c>
      <c r="K22" s="41" t="s">
        <v>55</v>
      </c>
      <c r="L22" s="42" t="s">
        <v>77</v>
      </c>
      <c r="M22" s="43">
        <v>0.6</v>
      </c>
      <c r="N22" s="39"/>
      <c r="O22" s="44" t="s">
        <v>7</v>
      </c>
      <c r="P22" s="39"/>
      <c r="Q22" s="45"/>
      <c r="R22" s="39"/>
      <c r="S22" s="42" t="s">
        <v>98</v>
      </c>
      <c r="T22" s="33"/>
      <c r="W22" s="46" t="s">
        <v>7</v>
      </c>
      <c r="X22" s="47">
        <f t="shared" ref="X22:X43" si="8">IF(AND(Q22&lt;&gt;"o",Q22&lt;&gt;"o2",Q22&lt;&gt;"o3"),M22,0)</f>
        <v>0.6</v>
      </c>
    </row>
    <row r="23" spans="1:24" s="46" customFormat="1" ht="20.25" customHeight="1" x14ac:dyDescent="0.2">
      <c r="A23" s="34"/>
      <c r="B23" s="35" t="str">
        <f t="shared" si="0"/>
        <v>minimalback 0,5%</v>
      </c>
      <c r="C23" s="36">
        <f t="shared" si="6"/>
        <v>0.05</v>
      </c>
      <c r="D23" s="37" t="str">
        <f t="shared" si="7"/>
        <v>kg</v>
      </c>
      <c r="E23" s="38">
        <f t="shared" si="3"/>
        <v>0.05</v>
      </c>
      <c r="F23" s="38">
        <f t="shared" si="3"/>
        <v>0.1</v>
      </c>
      <c r="G23" s="38">
        <f t="shared" si="3"/>
        <v>0.15000000000000002</v>
      </c>
      <c r="H23" s="34"/>
      <c r="I23" s="39"/>
      <c r="J23" s="40" t="str">
        <f>IF(L23&lt;&gt;"","X","")</f>
        <v>X</v>
      </c>
      <c r="K23" s="41" t="s">
        <v>55</v>
      </c>
      <c r="L23" s="42" t="s">
        <v>78</v>
      </c>
      <c r="M23" s="43">
        <v>0.05</v>
      </c>
      <c r="N23" s="39"/>
      <c r="O23" s="44" t="s">
        <v>7</v>
      </c>
      <c r="P23" s="39"/>
      <c r="Q23" s="45"/>
      <c r="R23" s="39"/>
      <c r="S23" s="42"/>
      <c r="T23" s="33"/>
      <c r="W23" s="46" t="s">
        <v>7</v>
      </c>
      <c r="X23" s="47">
        <f t="shared" si="8"/>
        <v>0.05</v>
      </c>
    </row>
    <row r="24" spans="1:24" s="46" customFormat="1" ht="20.25" customHeight="1" x14ac:dyDescent="0.2">
      <c r="A24" s="34"/>
      <c r="B24" s="35" t="str">
        <f t="shared" si="0"/>
        <v>Hefe (nach Führung)</v>
      </c>
      <c r="C24" s="36">
        <f t="shared" si="6"/>
        <v>0.3</v>
      </c>
      <c r="D24" s="37" t="str">
        <f t="shared" si="7"/>
        <v>kg</v>
      </c>
      <c r="E24" s="38">
        <f t="shared" si="3"/>
        <v>0.3</v>
      </c>
      <c r="F24" s="38">
        <f t="shared" si="3"/>
        <v>0.6</v>
      </c>
      <c r="G24" s="38">
        <f t="shared" si="3"/>
        <v>0.89999999999999991</v>
      </c>
      <c r="H24" s="34"/>
      <c r="I24" s="39"/>
      <c r="J24" s="40" t="str">
        <f t="shared" si="5"/>
        <v>X</v>
      </c>
      <c r="K24" s="41" t="s">
        <v>55</v>
      </c>
      <c r="L24" s="42" t="s">
        <v>79</v>
      </c>
      <c r="M24" s="43">
        <v>0.3</v>
      </c>
      <c r="N24" s="39"/>
      <c r="O24" s="44" t="s">
        <v>7</v>
      </c>
      <c r="P24" s="39"/>
      <c r="Q24" s="45"/>
      <c r="R24" s="39"/>
      <c r="S24" s="42"/>
      <c r="T24" s="33"/>
      <c r="W24" s="46" t="s">
        <v>7</v>
      </c>
      <c r="X24" s="47">
        <f t="shared" si="8"/>
        <v>0.3</v>
      </c>
    </row>
    <row r="25" spans="1:24" s="46" customFormat="1" ht="20.25" customHeight="1" x14ac:dyDescent="0.2">
      <c r="A25" s="34"/>
      <c r="B25" s="35" t="str">
        <f t="shared" si="0"/>
        <v>Wasser ca.</v>
      </c>
      <c r="C25" s="36">
        <f t="shared" ref="C25:C43" si="9">IF(AND(L25&lt;&gt;"",M25&lt;&gt;""),M25,"")</f>
        <v>5.4</v>
      </c>
      <c r="D25" s="37" t="str">
        <f t="shared" ref="D25:D43" si="10">IF(AND(O25&lt;&gt;"",M25&lt;&gt;""),$O25,"")</f>
        <v>kg</v>
      </c>
      <c r="E25" s="38">
        <f t="shared" si="3"/>
        <v>5.4</v>
      </c>
      <c r="F25" s="38">
        <f t="shared" si="3"/>
        <v>10.8</v>
      </c>
      <c r="G25" s="38">
        <f t="shared" si="3"/>
        <v>16.200000000000003</v>
      </c>
      <c r="H25" s="34"/>
      <c r="I25" s="39"/>
      <c r="J25" s="40" t="str">
        <f t="shared" si="5"/>
        <v>X</v>
      </c>
      <c r="K25" s="41" t="s">
        <v>55</v>
      </c>
      <c r="L25" s="42" t="s">
        <v>81</v>
      </c>
      <c r="M25" s="43">
        <v>5.4</v>
      </c>
      <c r="N25" s="39"/>
      <c r="O25" s="44" t="s">
        <v>7</v>
      </c>
      <c r="P25" s="39"/>
      <c r="Q25" s="45"/>
      <c r="R25" s="39"/>
      <c r="S25" s="42"/>
      <c r="T25" s="33"/>
      <c r="W25" s="46" t="s">
        <v>7</v>
      </c>
      <c r="X25" s="47">
        <f t="shared" si="8"/>
        <v>5.4</v>
      </c>
    </row>
    <row r="26" spans="1:24" s="46" customFormat="1" ht="20.25" hidden="1" customHeight="1" x14ac:dyDescent="0.2">
      <c r="A26" s="34"/>
      <c r="B26" s="35" t="str">
        <f t="shared" si="0"/>
        <v/>
      </c>
      <c r="C26" s="36" t="str">
        <f t="shared" si="9"/>
        <v/>
      </c>
      <c r="D26" s="37" t="str">
        <f t="shared" si="10"/>
        <v/>
      </c>
      <c r="E26" s="38" t="str">
        <f t="shared" si="3"/>
        <v/>
      </c>
      <c r="F26" s="38" t="str">
        <f t="shared" si="3"/>
        <v/>
      </c>
      <c r="G26" s="38" t="str">
        <f t="shared" si="3"/>
        <v/>
      </c>
      <c r="H26" s="34"/>
      <c r="I26" s="39"/>
      <c r="J26" s="40" t="str">
        <f t="shared" si="5"/>
        <v/>
      </c>
      <c r="K26" s="41" t="s">
        <v>55</v>
      </c>
      <c r="L26" s="42"/>
      <c r="M26" s="43"/>
      <c r="N26" s="39"/>
      <c r="O26" s="44"/>
      <c r="P26" s="39"/>
      <c r="Q26" s="45"/>
      <c r="R26" s="39"/>
      <c r="S26" s="42"/>
      <c r="T26" s="33"/>
      <c r="W26" s="46" t="s">
        <v>7</v>
      </c>
      <c r="X26" s="47">
        <f t="shared" si="8"/>
        <v>0</v>
      </c>
    </row>
    <row r="27" spans="1:24" s="46" customFormat="1" ht="20.25" hidden="1" customHeight="1" x14ac:dyDescent="0.2">
      <c r="A27" s="34"/>
      <c r="B27" s="35" t="str">
        <f t="shared" si="0"/>
        <v/>
      </c>
      <c r="C27" s="36" t="str">
        <f t="shared" si="9"/>
        <v/>
      </c>
      <c r="D27" s="37" t="str">
        <f t="shared" si="10"/>
        <v/>
      </c>
      <c r="E27" s="38" t="str">
        <f t="shared" si="3"/>
        <v/>
      </c>
      <c r="F27" s="38" t="str">
        <f t="shared" si="3"/>
        <v/>
      </c>
      <c r="G27" s="38" t="str">
        <f t="shared" si="3"/>
        <v/>
      </c>
      <c r="H27" s="34"/>
      <c r="I27" s="39"/>
      <c r="J27" s="40" t="str">
        <f t="shared" si="5"/>
        <v/>
      </c>
      <c r="K27" s="41" t="s">
        <v>55</v>
      </c>
      <c r="L27" s="42"/>
      <c r="M27" s="43"/>
      <c r="N27" s="39"/>
      <c r="O27" s="44"/>
      <c r="P27" s="39"/>
      <c r="Q27" s="45"/>
      <c r="R27" s="39"/>
      <c r="S27" s="42"/>
      <c r="T27" s="33"/>
      <c r="W27" s="46" t="s">
        <v>7</v>
      </c>
      <c r="X27" s="47">
        <f t="shared" si="8"/>
        <v>0</v>
      </c>
    </row>
    <row r="28" spans="1:24" s="46" customFormat="1" ht="20.25" hidden="1" customHeight="1" x14ac:dyDescent="0.2">
      <c r="A28" s="34"/>
      <c r="B28" s="35" t="str">
        <f t="shared" ref="B28:B33" si="11">IF(L28="","",IF(OR(Q28="U",Q28="O2"),"     "&amp;L28,IF(OR(Q28="U2",Q28="O3"),"         "&amp;L28,IF(Q28="U3","            "&amp;L28,L28))))</f>
        <v/>
      </c>
      <c r="C28" s="36" t="str">
        <f t="shared" ref="C28:C33" si="12">IF(AND(L28&lt;&gt;"",M28&lt;&gt;""),M28,"")</f>
        <v/>
      </c>
      <c r="D28" s="37" t="str">
        <f t="shared" ref="D28:D33" si="13">IF(AND(O28&lt;&gt;"",M28&lt;&gt;""),$O28,"")</f>
        <v/>
      </c>
      <c r="E28" s="38" t="str">
        <f t="shared" si="3"/>
        <v/>
      </c>
      <c r="F28" s="38" t="str">
        <f t="shared" si="3"/>
        <v/>
      </c>
      <c r="G28" s="38" t="str">
        <f t="shared" si="3"/>
        <v/>
      </c>
      <c r="H28" s="34"/>
      <c r="I28" s="39"/>
      <c r="J28" s="40" t="str">
        <f t="shared" ref="J28:J33" si="14">IF(L28&lt;&gt;"","X","")</f>
        <v/>
      </c>
      <c r="K28" s="41" t="s">
        <v>55</v>
      </c>
      <c r="L28" s="42"/>
      <c r="M28" s="43"/>
      <c r="N28" s="39"/>
      <c r="O28" s="44"/>
      <c r="P28" s="39"/>
      <c r="Q28" s="45"/>
      <c r="R28" s="39"/>
      <c r="S28" s="42"/>
      <c r="T28" s="33"/>
      <c r="W28" s="46" t="s">
        <v>7</v>
      </c>
      <c r="X28" s="47">
        <f t="shared" ref="X28:X33" si="15">IF(AND(Q28&lt;&gt;"o",Q28&lt;&gt;"o2",Q28&lt;&gt;"o3"),M28,0)</f>
        <v>0</v>
      </c>
    </row>
    <row r="29" spans="1:24" s="46" customFormat="1" ht="20.25" hidden="1" customHeight="1" x14ac:dyDescent="0.2">
      <c r="A29" s="34"/>
      <c r="B29" s="35" t="str">
        <f t="shared" si="11"/>
        <v/>
      </c>
      <c r="C29" s="36" t="str">
        <f t="shared" si="12"/>
        <v/>
      </c>
      <c r="D29" s="37" t="str">
        <f t="shared" si="13"/>
        <v/>
      </c>
      <c r="E29" s="38" t="str">
        <f t="shared" si="3"/>
        <v/>
      </c>
      <c r="F29" s="38" t="str">
        <f t="shared" si="3"/>
        <v/>
      </c>
      <c r="G29" s="38" t="str">
        <f t="shared" si="3"/>
        <v/>
      </c>
      <c r="H29" s="34"/>
      <c r="I29" s="39"/>
      <c r="J29" s="40" t="str">
        <f t="shared" si="14"/>
        <v/>
      </c>
      <c r="K29" s="41" t="s">
        <v>55</v>
      </c>
      <c r="L29" s="42"/>
      <c r="M29" s="43"/>
      <c r="N29" s="39"/>
      <c r="O29" s="44"/>
      <c r="P29" s="39"/>
      <c r="Q29" s="45"/>
      <c r="R29" s="39"/>
      <c r="S29" s="42"/>
      <c r="T29" s="33"/>
      <c r="W29" s="46" t="s">
        <v>7</v>
      </c>
      <c r="X29" s="47">
        <f t="shared" si="15"/>
        <v>0</v>
      </c>
    </row>
    <row r="30" spans="1:24" s="46" customFormat="1" ht="20.25" hidden="1" customHeight="1" x14ac:dyDescent="0.2">
      <c r="A30" s="34"/>
      <c r="B30" s="35" t="str">
        <f t="shared" si="11"/>
        <v/>
      </c>
      <c r="C30" s="36" t="str">
        <f t="shared" si="12"/>
        <v/>
      </c>
      <c r="D30" s="37" t="str">
        <f t="shared" si="13"/>
        <v/>
      </c>
      <c r="E30" s="38" t="str">
        <f t="shared" si="3"/>
        <v/>
      </c>
      <c r="F30" s="38" t="str">
        <f t="shared" si="3"/>
        <v/>
      </c>
      <c r="G30" s="38" t="str">
        <f t="shared" si="3"/>
        <v/>
      </c>
      <c r="H30" s="34"/>
      <c r="I30" s="39"/>
      <c r="J30" s="40" t="str">
        <f t="shared" si="14"/>
        <v/>
      </c>
      <c r="K30" s="41" t="s">
        <v>55</v>
      </c>
      <c r="L30" s="42"/>
      <c r="M30" s="43"/>
      <c r="N30" s="39"/>
      <c r="O30" s="44"/>
      <c r="P30" s="39"/>
      <c r="Q30" s="45"/>
      <c r="R30" s="39"/>
      <c r="S30" s="42"/>
      <c r="T30" s="33"/>
      <c r="W30" s="46" t="s">
        <v>7</v>
      </c>
      <c r="X30" s="47">
        <f t="shared" si="15"/>
        <v>0</v>
      </c>
    </row>
    <row r="31" spans="1:24" s="46" customFormat="1" ht="20.25" hidden="1" customHeight="1" x14ac:dyDescent="0.2">
      <c r="A31" s="34"/>
      <c r="B31" s="35" t="str">
        <f t="shared" si="11"/>
        <v/>
      </c>
      <c r="C31" s="36" t="str">
        <f t="shared" si="12"/>
        <v/>
      </c>
      <c r="D31" s="37" t="str">
        <f t="shared" si="13"/>
        <v/>
      </c>
      <c r="E31" s="38" t="str">
        <f t="shared" si="3"/>
        <v/>
      </c>
      <c r="F31" s="38" t="str">
        <f t="shared" si="3"/>
        <v/>
      </c>
      <c r="G31" s="38" t="str">
        <f t="shared" si="3"/>
        <v/>
      </c>
      <c r="H31" s="34"/>
      <c r="I31" s="39"/>
      <c r="J31" s="40" t="str">
        <f t="shared" si="14"/>
        <v/>
      </c>
      <c r="K31" s="41" t="s">
        <v>55</v>
      </c>
      <c r="L31" s="42"/>
      <c r="M31" s="43"/>
      <c r="N31" s="39"/>
      <c r="O31" s="44"/>
      <c r="P31" s="39"/>
      <c r="Q31" s="45"/>
      <c r="R31" s="39"/>
      <c r="S31" s="42"/>
      <c r="T31" s="33"/>
      <c r="W31" s="46" t="s">
        <v>7</v>
      </c>
      <c r="X31" s="47">
        <f t="shared" si="15"/>
        <v>0</v>
      </c>
    </row>
    <row r="32" spans="1:24" s="46" customFormat="1" ht="20.25" hidden="1" customHeight="1" x14ac:dyDescent="0.2">
      <c r="A32" s="34"/>
      <c r="B32" s="35" t="str">
        <f t="shared" si="11"/>
        <v/>
      </c>
      <c r="C32" s="36" t="str">
        <f t="shared" si="12"/>
        <v/>
      </c>
      <c r="D32" s="37" t="str">
        <f t="shared" si="13"/>
        <v/>
      </c>
      <c r="E32" s="38" t="str">
        <f t="shared" si="3"/>
        <v/>
      </c>
      <c r="F32" s="38" t="str">
        <f t="shared" si="3"/>
        <v/>
      </c>
      <c r="G32" s="38" t="str">
        <f t="shared" si="3"/>
        <v/>
      </c>
      <c r="H32" s="34"/>
      <c r="I32" s="39"/>
      <c r="J32" s="40" t="str">
        <f t="shared" si="14"/>
        <v/>
      </c>
      <c r="K32" s="41" t="s">
        <v>55</v>
      </c>
      <c r="L32" s="42"/>
      <c r="M32" s="43"/>
      <c r="N32" s="39"/>
      <c r="O32" s="44"/>
      <c r="P32" s="39"/>
      <c r="Q32" s="45"/>
      <c r="R32" s="39"/>
      <c r="S32" s="42"/>
      <c r="T32" s="33"/>
      <c r="W32" s="46" t="s">
        <v>7</v>
      </c>
      <c r="X32" s="47">
        <f t="shared" si="15"/>
        <v>0</v>
      </c>
    </row>
    <row r="33" spans="1:39" s="46" customFormat="1" ht="20.25" hidden="1" customHeight="1" x14ac:dyDescent="0.2">
      <c r="A33" s="34"/>
      <c r="B33" s="35" t="str">
        <f t="shared" si="11"/>
        <v/>
      </c>
      <c r="C33" s="36" t="str">
        <f t="shared" si="12"/>
        <v/>
      </c>
      <c r="D33" s="37" t="str">
        <f t="shared" si="13"/>
        <v/>
      </c>
      <c r="E33" s="38" t="str">
        <f t="shared" si="3"/>
        <v/>
      </c>
      <c r="F33" s="38" t="str">
        <f t="shared" si="3"/>
        <v/>
      </c>
      <c r="G33" s="38" t="str">
        <f t="shared" si="3"/>
        <v/>
      </c>
      <c r="H33" s="34"/>
      <c r="I33" s="39"/>
      <c r="J33" s="40" t="str">
        <f t="shared" si="14"/>
        <v/>
      </c>
      <c r="K33" s="41" t="s">
        <v>55</v>
      </c>
      <c r="L33" s="42"/>
      <c r="M33" s="43"/>
      <c r="N33" s="39"/>
      <c r="O33" s="44"/>
      <c r="P33" s="39"/>
      <c r="Q33" s="45"/>
      <c r="R33" s="39"/>
      <c r="S33" s="42"/>
      <c r="T33" s="33"/>
      <c r="W33" s="46" t="s">
        <v>7</v>
      </c>
      <c r="X33" s="47">
        <f t="shared" si="15"/>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6">IF(W44&lt;&gt;"","X","")</f>
        <v/>
      </c>
      <c r="V44" s="40" t="str">
        <f t="shared" si="16"/>
        <v/>
      </c>
      <c r="W44" s="40" t="str">
        <f t="shared" si="16"/>
        <v/>
      </c>
      <c r="X44" s="40" t="str">
        <f t="shared" si="16"/>
        <v/>
      </c>
      <c r="Y44" s="40" t="str">
        <f t="shared" si="16"/>
        <v/>
      </c>
      <c r="Z44" s="40" t="str">
        <f t="shared" si="16"/>
        <v/>
      </c>
      <c r="AA44" s="40" t="str">
        <f t="shared" si="16"/>
        <v/>
      </c>
      <c r="AB44" s="40" t="str">
        <f t="shared" si="16"/>
        <v/>
      </c>
      <c r="AC44" s="40" t="str">
        <f t="shared" si="16"/>
        <v/>
      </c>
      <c r="AD44" s="40" t="str">
        <f t="shared" si="16"/>
        <v/>
      </c>
      <c r="AE44" s="40" t="str">
        <f t="shared" si="16"/>
        <v/>
      </c>
      <c r="AF44" s="40" t="str">
        <f t="shared" si="16"/>
        <v/>
      </c>
      <c r="AG44" s="40" t="str">
        <f t="shared" si="16"/>
        <v/>
      </c>
      <c r="AH44" s="40" t="str">
        <f t="shared" si="16"/>
        <v/>
      </c>
      <c r="AI44" s="40" t="str">
        <f t="shared" si="16"/>
        <v/>
      </c>
      <c r="AJ44" s="40" t="str">
        <f t="shared" si="16"/>
        <v/>
      </c>
      <c r="AK44" s="40" t="str">
        <f t="shared" si="16"/>
        <v/>
      </c>
      <c r="AL44" s="40" t="str">
        <f t="shared" si="16"/>
        <v/>
      </c>
      <c r="AM44" s="40" t="str">
        <f t="shared" si="16"/>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42881.591625000001</v>
      </c>
      <c r="C46" s="58">
        <f>IF(O46&gt;0,"",X46)</f>
        <v>17.57</v>
      </c>
      <c r="D46" s="59"/>
      <c r="E46" s="60">
        <f>IF($O$46&gt;0,"-----",IF($L$5&lt;&gt;"",$L$5*E10,E10*$C$46))</f>
        <v>17.57</v>
      </c>
      <c r="F46" s="60">
        <f>IF($O$46&gt;0,"-----",IF($L$5&lt;&gt;"",$L$5*F10,F10*$C$46))</f>
        <v>35.14</v>
      </c>
      <c r="G46" s="60">
        <f>IF($O$46&gt;0,"-----",IF($L$5&lt;&gt;"",$L$5*G10,G10*$C$46))</f>
        <v>52.71</v>
      </c>
      <c r="H46" s="20"/>
      <c r="I46" s="17"/>
      <c r="J46" s="55" t="s">
        <v>29</v>
      </c>
      <c r="K46" s="61"/>
      <c r="L46" s="61"/>
      <c r="M46" s="61"/>
      <c r="N46" s="61"/>
      <c r="O46" s="62">
        <f>COUNTIF(O12:O43,"=St.")</f>
        <v>0</v>
      </c>
      <c r="P46" s="61"/>
      <c r="Q46" s="61"/>
      <c r="R46" s="9"/>
      <c r="X46" s="63">
        <f>SUM(X11:X45)</f>
        <v>17.57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61.5" customHeight="1" x14ac:dyDescent="0.25">
      <c r="A54" s="77"/>
      <c r="B54" s="92" t="s">
        <v>86</v>
      </c>
      <c r="C54" s="89"/>
      <c r="D54" s="89"/>
      <c r="E54" s="89"/>
      <c r="F54" s="89"/>
      <c r="G54" s="90"/>
      <c r="H54" s="77"/>
      <c r="I54" s="77"/>
      <c r="J54" s="73" t="str">
        <f>IF(B54&lt;&gt;"","X","")</f>
        <v>X</v>
      </c>
      <c r="K54" s="77"/>
      <c r="L54" s="77"/>
      <c r="M54" s="77"/>
      <c r="N54" s="77"/>
      <c r="O54" s="77"/>
      <c r="P54" s="77"/>
      <c r="Q54" s="77"/>
      <c r="R54" s="77"/>
    </row>
    <row r="55" spans="1:18" ht="12.75" customHeight="1"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37.5" customHeight="1" x14ac:dyDescent="0.25">
      <c r="A57" s="77"/>
      <c r="B57" s="88" t="s">
        <v>93</v>
      </c>
      <c r="C57" s="89"/>
      <c r="D57" s="89"/>
      <c r="E57" s="89"/>
      <c r="F57" s="89"/>
      <c r="G57" s="90"/>
      <c r="H57" s="77"/>
      <c r="I57" s="77"/>
      <c r="J57" s="73" t="str">
        <f>IF(B57&lt;&gt;"","X","")</f>
        <v>X</v>
      </c>
      <c r="K57" s="77"/>
      <c r="L57" s="77"/>
      <c r="M57" s="77"/>
      <c r="N57" s="77"/>
      <c r="O57" s="77"/>
      <c r="P57" s="77"/>
      <c r="Q57" s="77"/>
      <c r="R57" s="77"/>
    </row>
    <row r="58" spans="1:18" ht="12.75" customHeight="1"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86" t="s">
        <v>82</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83</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84</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85</v>
      </c>
      <c r="D87" s="86"/>
      <c r="E87" s="86"/>
      <c r="F87" s="86"/>
      <c r="G87" s="86"/>
      <c r="H87" s="77"/>
      <c r="I87" s="77"/>
      <c r="J87" s="73" t="str">
        <f>IF(C87&lt;&gt;"","X","")</f>
        <v>X</v>
      </c>
      <c r="K87" s="77"/>
      <c r="L87" s="77"/>
      <c r="M87" s="77"/>
      <c r="N87" s="77"/>
      <c r="O87" s="77"/>
      <c r="P87" s="77"/>
      <c r="Q87" s="77"/>
      <c r="R87" s="77"/>
    </row>
    <row r="88" spans="1:18" s="78" customFormat="1" ht="12.75"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customHeight="1" x14ac:dyDescent="0.25">
      <c r="A89" s="74"/>
      <c r="B89" s="79" t="s">
        <v>50</v>
      </c>
      <c r="C89" s="82"/>
      <c r="D89" s="82"/>
      <c r="E89" s="82"/>
      <c r="F89" s="82"/>
      <c r="G89" s="82"/>
      <c r="H89" s="77"/>
      <c r="I89" s="77"/>
      <c r="J89" s="73" t="str">
        <f>IF(COUNTIF(J90:J92,"X") &gt; 0, "X","")</f>
        <v>X</v>
      </c>
      <c r="K89" s="77"/>
      <c r="L89" s="77"/>
      <c r="M89" s="77"/>
      <c r="N89" s="77"/>
      <c r="O89" s="77"/>
      <c r="P89" s="77"/>
      <c r="Q89" s="77"/>
      <c r="R89" s="77"/>
    </row>
    <row r="90" spans="1:18" s="78" customFormat="1" ht="18.75" customHeight="1" x14ac:dyDescent="0.25">
      <c r="A90" s="74"/>
      <c r="B90" s="83" t="s">
        <v>51</v>
      </c>
      <c r="C90" s="86" t="s">
        <v>88</v>
      </c>
      <c r="D90" s="86"/>
      <c r="E90" s="86"/>
      <c r="F90" s="86"/>
      <c r="G90" s="86"/>
      <c r="H90" s="77"/>
      <c r="I90" s="77"/>
      <c r="J90" s="73" t="str">
        <f>IF(C90&lt;&gt;"","X","")</f>
        <v>X</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0.5" customHeight="1" x14ac:dyDescent="0.25">
      <c r="A93" s="74"/>
      <c r="B93" s="81"/>
      <c r="C93" s="84"/>
      <c r="D93" s="84"/>
      <c r="E93" s="84"/>
      <c r="F93" s="84"/>
      <c r="G93" s="84"/>
      <c r="H93" s="77"/>
      <c r="I93" s="77"/>
      <c r="J93" s="73" t="str">
        <f>IF(J89="X","X","")</f>
        <v>X</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38.25" customHeight="1" x14ac:dyDescent="0.25">
      <c r="A102" s="74"/>
      <c r="B102" s="83" t="s">
        <v>33</v>
      </c>
      <c r="C102" s="86" t="s">
        <v>87</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102.75" customHeight="1" x14ac:dyDescent="0.25">
      <c r="A120" s="77"/>
      <c r="B120" s="88" t="s">
        <v>94</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45:T45 J50:J55 L7:L11 M7:Q10 J44:S44 U44:AM44 J59:J120 T34:T44 S34:S43 J7:K15 L12:N15 J16:N43 S12:T33 P12:Q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22 O23:O43">
      <formula1>"kg,ltr,St."</formula1>
    </dataValidation>
    <dataValidation type="list" allowBlank="1" showInputMessage="1" showErrorMessage="1" sqref="Q12:Q22 Q23:Q43">
      <formula1>"o,u,o2,u2,o3,u3"</formula1>
    </dataValidation>
  </dataValidations>
  <pageMargins left="0.48" right="0.13" top="0.24" bottom="0.22" header="0.17" footer="0.17"/>
  <pageSetup paperSize="9" fitToHeight="0" orientation="portrait" horizontalDpi="4294967294" verticalDpi="4294967294" r:id="rId1"/>
  <headerFooter alignWithMargins="0"/>
  <rowBreaks count="1" manualBreakCount="1">
    <brk id="99" max="7"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3</vt:i4>
      </vt:variant>
    </vt:vector>
  </HeadingPairs>
  <TitlesOfParts>
    <vt:vector size="5" baseType="lpstr">
      <vt:lpstr>Benutzungshinweise</vt:lpstr>
      <vt:lpstr>Rezeptur</vt:lpstr>
      <vt:lpstr>Rezeptur!_PA</vt:lpstr>
      <vt:lpstr>Rezeptur!Druckbereich</vt:lpstr>
      <vt:lpstr>Rezeptur!Print_Area</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2017-03-26T12:23:31Z</cp:lastPrinted>
  <dcterms:created xsi:type="dcterms:W3CDTF">2010-01-14T09:56:01Z</dcterms:created>
  <dcterms:modified xsi:type="dcterms:W3CDTF">2017-05-26T12:12:07Z</dcterms:modified>
</cp:coreProperties>
</file>