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helle Dinkelbrote\"/>
    </mc:Choice>
  </mc:AlternateContent>
  <bookViews>
    <workbookView xWindow="18645"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2" i="2" l="1"/>
  <c r="J56" i="2" l="1"/>
  <c r="J55" i="2" s="1"/>
  <c r="J57" i="2" s="1"/>
  <c r="J53" i="2" l="1"/>
  <c r="J52" i="2" s="1"/>
  <c r="J54" i="2" s="1"/>
  <c r="J60" i="2"/>
  <c r="J58" i="2" s="1"/>
  <c r="J62" i="2" s="1"/>
  <c r="J59" i="2"/>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15" i="2"/>
  <c r="X16" i="2"/>
  <c r="X17" i="2"/>
  <c r="X18" i="2"/>
  <c r="X19" i="2"/>
  <c r="X20" i="2"/>
  <c r="X21" i="2"/>
  <c r="X23" i="2"/>
  <c r="X22" i="2"/>
  <c r="X24" i="2"/>
  <c r="X26" i="2"/>
  <c r="X27" i="2"/>
  <c r="X28" i="2"/>
  <c r="X29" i="2"/>
  <c r="X30" i="2"/>
  <c r="X31" i="2"/>
  <c r="X32" i="2"/>
  <c r="X33" i="2"/>
  <c r="X34" i="2"/>
  <c r="X35" i="2"/>
  <c r="X36" i="2"/>
  <c r="X37" i="2"/>
  <c r="X38" i="2"/>
  <c r="X39" i="2"/>
  <c r="X40" i="2"/>
  <c r="X41" i="2"/>
  <c r="X42" i="2"/>
  <c r="X25" i="2"/>
  <c r="C21" i="2"/>
  <c r="D21" i="2"/>
  <c r="C23" i="2"/>
  <c r="D23" i="2"/>
  <c r="C22" i="2"/>
  <c r="D22"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15" i="2"/>
  <c r="D15" i="2"/>
  <c r="C16" i="2"/>
  <c r="D16" i="2"/>
  <c r="C17" i="2"/>
  <c r="D17" i="2"/>
  <c r="C18" i="2"/>
  <c r="D18" i="2"/>
  <c r="C19" i="2"/>
  <c r="D19" i="2"/>
  <c r="E46" i="2"/>
  <c r="O45" i="2"/>
  <c r="E25" i="2" s="1"/>
  <c r="F46" i="2"/>
  <c r="G46" i="2"/>
  <c r="C20" i="2"/>
  <c r="B27" i="2"/>
  <c r="B28" i="2"/>
  <c r="B29" i="2"/>
  <c r="B30" i="2"/>
  <c r="B31" i="2"/>
  <c r="B32" i="2"/>
  <c r="B33" i="2"/>
  <c r="B34" i="2"/>
  <c r="B35" i="2"/>
  <c r="B36" i="2"/>
  <c r="B37" i="2"/>
  <c r="B38" i="2"/>
  <c r="B39" i="2"/>
  <c r="B40" i="2"/>
  <c r="B41" i="2"/>
  <c r="B42" i="2"/>
  <c r="B12" i="2"/>
  <c r="B13" i="2"/>
  <c r="B14" i="2"/>
  <c r="B15" i="2"/>
  <c r="B16" i="2"/>
  <c r="B17" i="2"/>
  <c r="B18" i="2"/>
  <c r="B19" i="2"/>
  <c r="B20" i="2"/>
  <c r="B21" i="2"/>
  <c r="B23" i="2"/>
  <c r="B22" i="2"/>
  <c r="B24" i="2"/>
  <c r="B25" i="2"/>
  <c r="B26"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15" i="2"/>
  <c r="J16" i="2"/>
  <c r="J17" i="2"/>
  <c r="J18" i="2"/>
  <c r="D20" i="2"/>
  <c r="J20" i="2"/>
  <c r="J21" i="2"/>
  <c r="J23" i="2"/>
  <c r="J22" i="2"/>
  <c r="J24" i="2"/>
  <c r="J29" i="2"/>
  <c r="J30" i="2"/>
  <c r="J31" i="2"/>
  <c r="J32" i="2"/>
  <c r="J33" i="2"/>
  <c r="J34" i="2"/>
  <c r="J25" i="2"/>
  <c r="J35" i="2"/>
  <c r="J36" i="2"/>
  <c r="J19" i="2"/>
  <c r="J26" i="2"/>
  <c r="J27" i="2"/>
  <c r="J28" i="2"/>
  <c r="J37" i="2"/>
  <c r="J38" i="2"/>
  <c r="J39" i="2"/>
  <c r="J40" i="2"/>
  <c r="J41" i="2"/>
  <c r="J42" i="2"/>
  <c r="J61" i="2"/>
  <c r="J66" i="2"/>
  <c r="J70" i="2"/>
  <c r="J69" i="2"/>
  <c r="J12" i="2"/>
  <c r="B10" i="2"/>
  <c r="J63" i="2" l="1"/>
  <c r="J67" i="2" s="1"/>
  <c r="J88" i="2"/>
  <c r="J92" i="2" s="1"/>
  <c r="J103" i="2"/>
  <c r="J108" i="2" s="1"/>
  <c r="J72" i="2"/>
  <c r="J76" i="2" s="1"/>
  <c r="F21" i="2"/>
  <c r="F12" i="2"/>
  <c r="F38" i="2"/>
  <c r="E41" i="2"/>
  <c r="F23" i="2"/>
  <c r="G35" i="2"/>
  <c r="E33" i="2"/>
  <c r="G27" i="2"/>
  <c r="F16" i="2"/>
  <c r="E32" i="2"/>
  <c r="F30" i="2"/>
  <c r="E19" i="2"/>
  <c r="J93" i="2"/>
  <c r="J98" i="2" s="1"/>
  <c r="J82" i="2"/>
  <c r="J87" i="2" s="1"/>
  <c r="J99" i="2"/>
  <c r="J102" i="2" s="1"/>
  <c r="J112" i="2"/>
  <c r="J117" i="2" s="1"/>
  <c r="J77" i="2"/>
  <c r="J81" i="2" s="1"/>
  <c r="X45" i="2"/>
  <c r="C45" i="2" s="1"/>
  <c r="G45" i="2" s="1"/>
  <c r="J68" i="2"/>
  <c r="J71" i="2" s="1"/>
  <c r="E13" i="2"/>
  <c r="G41" i="2"/>
  <c r="E39" i="2"/>
  <c r="F36" i="2"/>
  <c r="G33" i="2"/>
  <c r="E31" i="2"/>
  <c r="F28" i="2"/>
  <c r="G25" i="2"/>
  <c r="E22" i="2"/>
  <c r="G19" i="2"/>
  <c r="E17" i="2"/>
  <c r="F14" i="2"/>
  <c r="G12" i="2"/>
  <c r="G26" i="2"/>
  <c r="F41" i="2"/>
  <c r="G38" i="2"/>
  <c r="E36" i="2"/>
  <c r="F33" i="2"/>
  <c r="G30" i="2"/>
  <c r="E28" i="2"/>
  <c r="F25" i="2"/>
  <c r="G23" i="2"/>
  <c r="F19" i="2"/>
  <c r="G16" i="2"/>
  <c r="E14" i="2"/>
  <c r="G40" i="2"/>
  <c r="E38" i="2"/>
  <c r="F35" i="2"/>
  <c r="G32" i="2"/>
  <c r="E30" i="2"/>
  <c r="F27" i="2"/>
  <c r="G24" i="2"/>
  <c r="E23" i="2"/>
  <c r="G18" i="2"/>
  <c r="E16" i="2"/>
  <c r="G21" i="2"/>
  <c r="E21" i="2"/>
  <c r="F40" i="2"/>
  <c r="G37" i="2"/>
  <c r="E35" i="2"/>
  <c r="F32" i="2"/>
  <c r="G29" i="2"/>
  <c r="E27" i="2"/>
  <c r="F24" i="2"/>
  <c r="G20" i="2"/>
  <c r="F18" i="2"/>
  <c r="G15" i="2"/>
  <c r="E12" i="2"/>
  <c r="F42" i="2"/>
  <c r="G39" i="2"/>
  <c r="E37" i="2"/>
  <c r="F34" i="2"/>
  <c r="G31" i="2"/>
  <c r="E29" i="2"/>
  <c r="F26" i="2"/>
  <c r="G22" i="2"/>
  <c r="E20" i="2"/>
  <c r="G17" i="2"/>
  <c r="E15" i="2"/>
  <c r="F13" i="2"/>
  <c r="G42" i="2"/>
  <c r="E40" i="2"/>
  <c r="F37" i="2"/>
  <c r="G34" i="2"/>
  <c r="F29" i="2"/>
  <c r="E24" i="2"/>
  <c r="F20" i="2"/>
  <c r="E18" i="2"/>
  <c r="F15" i="2"/>
  <c r="G13" i="2"/>
  <c r="E42" i="2"/>
  <c r="F39" i="2"/>
  <c r="G36" i="2"/>
  <c r="E34" i="2"/>
  <c r="F31" i="2"/>
  <c r="G28" i="2"/>
  <c r="E26" i="2"/>
  <c r="F22" i="2"/>
  <c r="F17" i="2"/>
  <c r="G14"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<sst xmlns="http://schemas.openxmlformats.org/spreadsheetml/2006/main" count="191" uniqueCount="95">
  <si>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</si>
  <si>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</si>
  <si>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</si>
  <si>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</si>
  <si>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</si>
  <si>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</si>
  <si>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</si>
  <si>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</si>
  <si>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</si>
  <si>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</si>
  <si>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</si>
  <si>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</si>
  <si>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</si>
  <si>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</si>
  <si>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</si>
  <si>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</si>
  <si>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</si>
  <si>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</si>
  <si>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</si>
  <si>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</si>
  <si>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</si>
  <si>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</si>
  <si>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</si>
  <si>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</si>
  <si>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</si>
  <si>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</si>
  <si>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</si>
  <si>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</si>
  <si>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</si>
  <si>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</si>
  <si>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</si>
  <si>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</si>
  <si>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</si>
  <si>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</si>
  <si>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</si>
  <si>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</si>
  <si>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</si>
  <si>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</si>
  <si>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</si>
  <si>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</si>
  <si>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</si>
  <si>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</si>
  <si>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</si>
  <si>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</si>
  <si>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</si>
  <si>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</si>
  <si>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</si>
  <si>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</si>
  <si>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</si>
  <si>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</si>
  <si>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</si>
  <si>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</si>
  <si>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</si>
  <si>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</si>
  <si>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</si>
  <si>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</si>
  <si>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</si>
  <si>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</si>
  <si>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</si>
  <si>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</si>
  <si>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</si>
  <si>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</si>
  <si>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</si>
  <si>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</si>
  <si>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</si>
  <si>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</si>
  <si>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</si>
  <si>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</si>
  <si>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Dinkelpoolish TA200</t>
  </si>
  <si>
    <t>o</t>
  </si>
  <si>
    <t>Dinkelmehl Type 630</t>
  </si>
  <si>
    <t>u</t>
  </si>
  <si>
    <t>Salz</t>
  </si>
  <si>
    <t>Hefe</t>
  </si>
  <si>
    <t>Wasser</t>
  </si>
  <si>
    <t>minimalback 0,5%</t>
  </si>
  <si>
    <t>24° -  25°C</t>
  </si>
  <si>
    <t>Psyllium Plus</t>
  </si>
  <si>
    <t>mit kräftiger Kruste rustikal ausbacken</t>
  </si>
  <si>
    <t>- Anteile an Dinkelvollkornmehl integrieren
- Zugabe von bis zu 3% hellem Malzextrakt zur Abrundung des Geschmacks</t>
  </si>
  <si>
    <t>Dinkel-Kringel</t>
  </si>
  <si>
    <t>Dinkel-Crisp 630</t>
  </si>
  <si>
    <t>Olivenöl</t>
  </si>
  <si>
    <t>helles Dinkelbrot in direkter Führung</t>
  </si>
  <si>
    <t>- Psyllium Plus sorgt für die gewünschte intensive Wasserbindung sowie für Stabilität
- das helle Dinkelextrudat (Dinkel-Crisp 630) bringt sowohl Frischhaltung als auch Stand in den Teig
- das minimalback sorgt für eine ansprechende Lockerung</t>
  </si>
  <si>
    <t>über Nacht in der Kühlung</t>
  </si>
  <si>
    <t>3-4 Minuten</t>
  </si>
  <si>
    <t>30 Minuten, 1 x aufziehen, erneut 30 Minuten</t>
  </si>
  <si>
    <t>10 Minuten</t>
  </si>
  <si>
    <t>570 g oder 830 g</t>
  </si>
  <si>
    <t>auf 96°C Kerntemperatur</t>
  </si>
  <si>
    <t>Dinkel-Crisp 630 oder helles Dinkelmehl</t>
  </si>
  <si>
    <t>Teigstück leicht zusammenlegen, dann (wie ein Baguette) auslängen und zur Schnecke aufwickeln. Dann in ein Gärkörbchen setzen.</t>
  </si>
  <si>
    <t>auf Abzieher drehen und 5 Minuten sitzen lassen, dann einschießen</t>
  </si>
  <si>
    <t>helles Dinkel-Extrudat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</si>
</sst>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654844</xdr:colOff>
      <xdr:row>2</xdr:row>
      <xdr:rowOff>23812</xdr:rowOff>
    </xdr:from>
    <xdr:to>
      <xdr:col>1</xdr:col>
      <xdr:colOff>2486479</xdr:colOff>
      <xdr:row>4</xdr:row>
      <xdr:rowOff>307181</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2469" y="202406"/>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zoomScaleNormal="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80</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83</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Dinkelpoolish TA200</v>
      </c>
      <c r="C12" s="36">
        <f t="shared" ref="C12:C19" si="1">IF(AND(L12&lt;&gt;"",M12&lt;&gt;""),M12,"")</f>
        <v>6.0060000000000002</v>
      </c>
      <c r="D12" s="37" t="str">
        <f t="shared" ref="D12:D19" si="2">IF(AND(O12&lt;&gt;"",M12&lt;&gt;""),$O12,"")</f>
        <v>kg</v>
      </c>
      <c r="E12" s="38">
        <f>IF(AND($L$5&gt;0,$O$45&gt;0),"-----",IF($C12&lt;&gt;"",IF($M12&lt;$O$3,$C12*E$46,ROUND($C12*E$46,2)),""))</f>
        <v>6.0060000000000002</v>
      </c>
      <c r="F12" s="38">
        <f>IF(AND($L$5&gt;0,$O$45&gt;0),"-----",IF($C12&lt;&gt;"",IF($M12&lt;$O$3,$C12*F$46,ROUND($C12*F$46,2)),""))</f>
        <v>12.012</v>
      </c>
      <c r="G12" s="38">
        <f>IF(AND($L$5&gt;0,$O$45&gt;0),"-----",IF($C12&lt;&gt;"",IF($M12&lt;$O$3,$C12*G$46,ROUND($C12*G$46,2)),""))</f>
        <v>18.018000000000001</v>
      </c>
      <c r="H12" s="34"/>
      <c r="I12" s="39"/>
      <c r="J12" s="40" t="str">
        <f>IF(L12&lt;&gt;"","X","")</f>
        <v>X</v>
      </c>
      <c r="K12" s="41" t="s">
        <v>55</v>
      </c>
      <c r="L12" s="42" t="s">
        <v>68</v>
      </c>
      <c r="M12" s="43">
        <f>SUM(M13:M15)</f>
        <v>6.0060000000000002</v>
      </c>
      <c r="N12" s="39"/>
      <c r="O12" s="44" t="s">
        <v>7</v>
      </c>
      <c r="P12" s="39"/>
      <c r="Q12" s="45" t="s">
        <v>69</v>
      </c>
      <c r="R12" s="39"/>
      <c r="S12" s="42"/>
      <c r="T12" s="33"/>
      <c r="W12" s="46" t="s">
        <v>7</v>
      </c>
      <c r="X12" s="47">
        <f t="shared" ref="X12:X24" si="3">IF(AND(Q12&lt;&gt;"o",Q12&lt;&gt;"o2",Q12&lt;&gt;"o3"),M12,0)</f>
        <v>0</v>
      </c>
    </row>
    <row r="13" spans="1:24" s="46" customFormat="1" ht="20.25" customHeight="1" x14ac:dyDescent="0.2">
      <c r="A13" s="34"/>
      <c r="B13" s="35" t="str">
        <f t="shared" si="0"/>
        <v xml:space="preserve">     Dinkelmehl Type 630</v>
      </c>
      <c r="C13" s="36">
        <f t="shared" si="1"/>
        <v>3</v>
      </c>
      <c r="D13" s="37" t="str">
        <f t="shared" si="2"/>
        <v>kg</v>
      </c>
      <c r="E13" s="38">
        <f>IF(AND($L$5&gt;0,$O$45&gt;0),"-----",IF($C13&lt;&gt;"",IF($M13&lt;$O$3,$C13*E$46,ROUND($C13*E$46,2)),""))</f>
        <v>3</v>
      </c>
      <c r="F13" s="38">
        <f>IF(AND($L$5&gt;0,$O$45&gt;0),"-----",IF($C13&lt;&gt;"",IF($M13&lt;$O$3,$C13*F$46,ROUND($C13*F$46,2)),""))</f>
        <v>6</v>
      </c>
      <c r="G13" s="38">
        <f>IF(AND($L$5&gt;0,$O$45&gt;0),"-----",IF($C13&lt;&gt;"",IF($M13&lt;$O$3,$C13*G$46,ROUND($C13*G$46,2)),""))</f>
        <v>9</v>
      </c>
      <c r="H13" s="34"/>
      <c r="I13" s="39"/>
      <c r="J13" s="40" t="str">
        <f t="shared" ref="J13:J42" si="4">IF(L13&lt;&gt;"","X","")</f>
        <v>X</v>
      </c>
      <c r="K13" s="41" t="s">
        <v>55</v>
      </c>
      <c r="L13" s="42" t="s">
        <v>70</v>
      </c>
      <c r="M13" s="43">
        <v>3</v>
      </c>
      <c r="N13" s="39"/>
      <c r="O13" s="44" t="s">
        <v>7</v>
      </c>
      <c r="P13" s="39"/>
      <c r="Q13" s="45" t="s">
        <v>71</v>
      </c>
      <c r="R13" s="39"/>
      <c r="S13" s="42"/>
      <c r="T13" s="33"/>
      <c r="W13" s="46" t="s">
        <v>7</v>
      </c>
      <c r="X13" s="47">
        <f t="shared" si="3"/>
        <v>3</v>
      </c>
    </row>
    <row r="14" spans="1:24" s="46" customFormat="1" ht="20.25" customHeight="1" x14ac:dyDescent="0.2">
      <c r="A14" s="34"/>
      <c r="B14" s="35" t="str">
        <f t="shared" si="0"/>
        <v xml:space="preserve">     Hefe</v>
      </c>
      <c r="C14" s="36">
        <f t="shared" si="1"/>
        <v>6.0000000000000001E-3</v>
      </c>
      <c r="D14" s="37" t="str">
        <f t="shared" si="2"/>
        <v>kg</v>
      </c>
      <c r="E14" s="38">
        <f>IF(AND($L$5&gt;0,$O$45&gt;0),"-----",IF($C14&lt;&gt;"",IF($M14&lt;$O$3,$C14*E$46,ROUND($C14*E$46,2)),""))</f>
        <v>6.0000000000000001E-3</v>
      </c>
      <c r="F14" s="38">
        <f>IF(AND($L$5&gt;0,$O$45&gt;0),"-----",IF($C14&lt;&gt;"",IF($M14&lt;$O$3,$C14*F$46,ROUND($C14*F$46,2)),""))</f>
        <v>1.2E-2</v>
      </c>
      <c r="G14" s="38">
        <f>IF(AND($L$5&gt;0,$O$45&gt;0),"-----",IF($C14&lt;&gt;"",IF($M14&lt;$O$3,$C14*G$46,ROUND($C14*G$46,2)),""))</f>
        <v>1.8000000000000002E-2</v>
      </c>
      <c r="H14" s="34"/>
      <c r="I14" s="39"/>
      <c r="J14" s="40" t="str">
        <f t="shared" si="4"/>
        <v>X</v>
      </c>
      <c r="K14" s="41" t="s">
        <v>55</v>
      </c>
      <c r="L14" s="42" t="s">
        <v>73</v>
      </c>
      <c r="M14" s="43">
        <v>6.0000000000000001E-3</v>
      </c>
      <c r="N14" s="39"/>
      <c r="O14" s="44" t="s">
        <v>7</v>
      </c>
      <c r="P14" s="39"/>
      <c r="Q14" s="45" t="s">
        <v>71</v>
      </c>
      <c r="R14" s="39"/>
      <c r="S14" s="42"/>
      <c r="T14" s="33"/>
      <c r="W14" s="46" t="s">
        <v>7</v>
      </c>
      <c r="X14" s="47">
        <f t="shared" si="3"/>
        <v>6.0000000000000001E-3</v>
      </c>
    </row>
    <row r="15" spans="1:24" s="46" customFormat="1" ht="20.25" customHeight="1" x14ac:dyDescent="0.2">
      <c r="A15" s="34"/>
      <c r="B15" s="35" t="str">
        <f t="shared" si="0"/>
        <v xml:space="preserve">     Wasser</v>
      </c>
      <c r="C15" s="36">
        <f t="shared" si="1"/>
        <v>3</v>
      </c>
      <c r="D15" s="37" t="str">
        <f t="shared" si="2"/>
        <v>kg</v>
      </c>
      <c r="E15" s="38">
        <f>IF(AND($L$5&gt;0,$O$45&gt;0),"-----",IF($C15&lt;&gt;"",IF($M15&lt;$O$3,$C15*E$46,ROUND($C15*E$46,2)),""))</f>
        <v>3</v>
      </c>
      <c r="F15" s="38">
        <f>IF(AND($L$5&gt;0,$O$45&gt;0),"-----",IF($C15&lt;&gt;"",IF($M15&lt;$O$3,$C15*F$46,ROUND($C15*F$46,2)),""))</f>
        <v>6</v>
      </c>
      <c r="G15" s="38">
        <f>IF(AND($L$5&gt;0,$O$45&gt;0),"-----",IF($C15&lt;&gt;"",IF($M15&lt;$O$3,$C15*G$46,ROUND($C15*G$46,2)),""))</f>
        <v>9</v>
      </c>
      <c r="H15" s="34"/>
      <c r="I15" s="39"/>
      <c r="J15" s="40" t="str">
        <f t="shared" si="4"/>
        <v>X</v>
      </c>
      <c r="K15" s="41" t="s">
        <v>55</v>
      </c>
      <c r="L15" s="42" t="s">
        <v>74</v>
      </c>
      <c r="M15" s="43">
        <v>3</v>
      </c>
      <c r="N15" s="39"/>
      <c r="O15" s="44" t="s">
        <v>7</v>
      </c>
      <c r="P15" s="39"/>
      <c r="Q15" s="45" t="s">
        <v>71</v>
      </c>
      <c r="R15" s="39"/>
      <c r="S15" s="42"/>
      <c r="T15" s="33"/>
      <c r="W15" s="46" t="s">
        <v>7</v>
      </c>
      <c r="X15" s="47">
        <f t="shared" si="3"/>
        <v>3</v>
      </c>
    </row>
    <row r="16" spans="1:24" s="46" customFormat="1" ht="20.25" customHeight="1" x14ac:dyDescent="0.2">
      <c r="A16" s="34"/>
      <c r="B16" s="35" t="str">
        <f t="shared" si="0"/>
        <v>Dinkelmehl Type 630</v>
      </c>
      <c r="C16" s="36">
        <f t="shared" si="1"/>
        <v>6.2</v>
      </c>
      <c r="D16" s="37" t="str">
        <f t="shared" si="2"/>
        <v>kg</v>
      </c>
      <c r="E16" s="38">
        <f>IF(AND($L$5&gt;0,$O$45&gt;0),"-----",IF($C16&lt;&gt;"",IF($M16&lt;$O$3,$C16*E$46,ROUND($C16*E$46,2)),""))</f>
        <v>6.2</v>
      </c>
      <c r="F16" s="38">
        <f>IF(AND($L$5&gt;0,$O$45&gt;0),"-----",IF($C16&lt;&gt;"",IF($M16&lt;$O$3,$C16*F$46,ROUND($C16*F$46,2)),""))</f>
        <v>12.4</v>
      </c>
      <c r="G16" s="38">
        <f>IF(AND($L$5&gt;0,$O$45&gt;0),"-----",IF($C16&lt;&gt;"",IF($M16&lt;$O$3,$C16*G$46,ROUND($C16*G$46,2)),""))</f>
        <v>18.600000000000001</v>
      </c>
      <c r="H16" s="34"/>
      <c r="I16" s="39"/>
      <c r="J16" s="40" t="str">
        <f t="shared" si="4"/>
        <v>X</v>
      </c>
      <c r="K16" s="41" t="s">
        <v>55</v>
      </c>
      <c r="L16" s="42" t="s">
        <v>70</v>
      </c>
      <c r="M16" s="43">
        <v>6.2</v>
      </c>
      <c r="N16" s="39"/>
      <c r="O16" s="44" t="s">
        <v>7</v>
      </c>
      <c r="P16" s="39"/>
      <c r="Q16" s="45"/>
      <c r="R16" s="39"/>
      <c r="S16" s="42"/>
      <c r="T16" s="33"/>
      <c r="W16" s="46" t="s">
        <v>7</v>
      </c>
      <c r="X16" s="47">
        <f t="shared" si="3"/>
        <v>6.2</v>
      </c>
    </row>
    <row r="17" spans="1:24" s="46" customFormat="1" ht="20.25" customHeight="1" x14ac:dyDescent="0.2">
      <c r="A17" s="34"/>
      <c r="B17" s="35" t="str">
        <f t="shared" si="0"/>
        <v>Dinkel-Crisp 630</v>
      </c>
      <c r="C17" s="36">
        <f t="shared" si="1"/>
        <v>0.8</v>
      </c>
      <c r="D17" s="37" t="str">
        <f t="shared" si="2"/>
        <v>kg</v>
      </c>
      <c r="E17" s="38">
        <f>IF(AND($L$5&gt;0,$O$45&gt;0),"-----",IF($C17&lt;&gt;"",IF($M17&lt;$O$3,$C17*E$46,ROUND($C17*E$46,2)),""))</f>
        <v>0.8</v>
      </c>
      <c r="F17" s="38">
        <f>IF(AND($L$5&gt;0,$O$45&gt;0),"-----",IF($C17&lt;&gt;"",IF($M17&lt;$O$3,$C17*F$46,ROUND($C17*F$46,2)),""))</f>
        <v>1.6</v>
      </c>
      <c r="G17" s="38">
        <f>IF(AND($L$5&gt;0,$O$45&gt;0),"-----",IF($C17&lt;&gt;"",IF($M17&lt;$O$3,$C17*G$46,ROUND($C17*G$46,2)),""))</f>
        <v>2.4000000000000004</v>
      </c>
      <c r="H17" s="34"/>
      <c r="I17" s="39"/>
      <c r="J17" s="40" t="str">
        <f t="shared" si="4"/>
        <v>X</v>
      </c>
      <c r="K17" s="41" t="s">
        <v>55</v>
      </c>
      <c r="L17" s="42" t="s">
        <v>81</v>
      </c>
      <c r="M17" s="43">
        <v>0.8</v>
      </c>
      <c r="N17" s="39"/>
      <c r="O17" s="44" t="s">
        <v>7</v>
      </c>
      <c r="P17" s="39"/>
      <c r="Q17" s="45"/>
      <c r="R17" s="39"/>
      <c r="S17" s="42" t="s">
        <v>94</v>
      </c>
      <c r="T17" s="33"/>
      <c r="W17" s="46" t="s">
        <v>7</v>
      </c>
      <c r="X17" s="47">
        <f t="shared" si="3"/>
        <v>0.8</v>
      </c>
    </row>
    <row r="18" spans="1:24" s="46" customFormat="1" ht="20.25" customHeight="1" x14ac:dyDescent="0.2">
      <c r="A18" s="34"/>
      <c r="B18" s="35" t="str">
        <f t="shared" si="0"/>
        <v>minimalback 0,5%</v>
      </c>
      <c r="C18" s="36">
        <f t="shared" si="1"/>
        <v>0.03</v>
      </c>
      <c r="D18" s="37" t="str">
        <f t="shared" si="2"/>
        <v>kg</v>
      </c>
      <c r="E18" s="38">
        <f>IF(AND($L$5&gt;0,$O$45&gt;0),"-----",IF($C18&lt;&gt;"",IF($M18&lt;$O$3,$C18*E$46,ROUND($C18*E$46,2)),""))</f>
        <v>0.03</v>
      </c>
      <c r="F18" s="38">
        <f>IF(AND($L$5&gt;0,$O$45&gt;0),"-----",IF($C18&lt;&gt;"",IF($M18&lt;$O$3,$C18*F$46,ROUND($C18*F$46,2)),""))</f>
        <v>0.06</v>
      </c>
      <c r="G18" s="38">
        <f>IF(AND($L$5&gt;0,$O$45&gt;0),"-----",IF($C18&lt;&gt;"",IF($M18&lt;$O$3,$C18*G$46,ROUND($C18*G$46,2)),""))</f>
        <v>0.09</v>
      </c>
      <c r="H18" s="34"/>
      <c r="I18" s="39"/>
      <c r="J18" s="40" t="str">
        <f t="shared" si="4"/>
        <v>X</v>
      </c>
      <c r="K18" s="41" t="s">
        <v>55</v>
      </c>
      <c r="L18" s="42" t="s">
        <v>75</v>
      </c>
      <c r="M18" s="43">
        <v>0.03</v>
      </c>
      <c r="N18" s="39"/>
      <c r="O18" s="44" t="s">
        <v>7</v>
      </c>
      <c r="P18" s="39"/>
      <c r="Q18" s="45"/>
      <c r="R18" s="39"/>
      <c r="S18" s="42"/>
      <c r="T18" s="33"/>
      <c r="W18" s="46" t="s">
        <v>7</v>
      </c>
      <c r="X18" s="47">
        <f t="shared" si="3"/>
        <v>0.03</v>
      </c>
    </row>
    <row r="19" spans="1:24" s="46" customFormat="1" ht="20.25" customHeight="1" x14ac:dyDescent="0.2">
      <c r="A19" s="34"/>
      <c r="B19" s="35" t="str">
        <f t="shared" si="0"/>
        <v>Psyllium Plus</v>
      </c>
      <c r="C19" s="36">
        <f t="shared" si="1"/>
        <v>0.3</v>
      </c>
      <c r="D19" s="37" t="str">
        <f t="shared" si="2"/>
        <v>kg</v>
      </c>
      <c r="E19" s="38">
        <f>IF(AND($L$5&gt;0,$O$45&gt;0),"-----",IF($C19&lt;&gt;"",IF($M19&lt;$O$3,$C19*E$46,ROUND($C19*E$46,2)),""))</f>
        <v>0.3</v>
      </c>
      <c r="F19" s="38">
        <f>IF(AND($L$5&gt;0,$O$45&gt;0),"-----",IF($C19&lt;&gt;"",IF($M19&lt;$O$3,$C19*F$46,ROUND($C19*F$46,2)),""))</f>
        <v>0.6</v>
      </c>
      <c r="G19" s="38">
        <f>IF(AND($L$5&gt;0,$O$45&gt;0),"-----",IF($C19&lt;&gt;"",IF($M19&lt;$O$3,$C19*G$46,ROUND($C19*G$46,2)),""))</f>
        <v>0.89999999999999991</v>
      </c>
      <c r="H19" s="34"/>
      <c r="I19" s="39"/>
      <c r="J19" s="40" t="str">
        <f>IF(L19&lt;&gt;"","X","")</f>
        <v>X</v>
      </c>
      <c r="K19" s="41" t="s">
        <v>55</v>
      </c>
      <c r="L19" s="42" t="s">
        <v>77</v>
      </c>
      <c r="M19" s="43">
        <v>0.3</v>
      </c>
      <c r="N19" s="39"/>
      <c r="O19" s="44" t="s">
        <v>7</v>
      </c>
      <c r="P19" s="39"/>
      <c r="Q19" s="45"/>
      <c r="R19" s="39"/>
      <c r="S19" s="42"/>
      <c r="T19" s="33"/>
      <c r="W19" s="46" t="s">
        <v>7</v>
      </c>
      <c r="X19" s="47">
        <f t="shared" si="3"/>
        <v>0.3</v>
      </c>
    </row>
    <row r="20" spans="1:24" s="46" customFormat="1" ht="20.25" customHeight="1" x14ac:dyDescent="0.2">
      <c r="A20" s="34"/>
      <c r="B20" s="35" t="str">
        <f t="shared" si="0"/>
        <v>Salz</v>
      </c>
      <c r="C20" s="36">
        <f t="shared" ref="C20:C29" si="5">IF(AND(L20&lt;&gt;"",M20&lt;&gt;""),M20,"")</f>
        <v>0.25</v>
      </c>
      <c r="D20" s="37" t="str">
        <f t="shared" ref="D20:D29" si="6">IF(AND(O20&lt;&gt;"",M20&lt;&gt;""),$O20,"")</f>
        <v>kg</v>
      </c>
      <c r="E20" s="38">
        <f>IF(AND($L$5&gt;0,$O$45&gt;0),"-----",IF($C20&lt;&gt;"",IF($M20&lt;$O$3,$C20*E$46,ROUND($C20*E$46,2)),""))</f>
        <v>0.25</v>
      </c>
      <c r="F20" s="38">
        <f>IF(AND($L$5&gt;0,$O$45&gt;0),"-----",IF($C20&lt;&gt;"",IF($M20&lt;$O$3,$C20*F$46,ROUND($C20*F$46,2)),""))</f>
        <v>0.5</v>
      </c>
      <c r="G20" s="38">
        <f>IF(AND($L$5&gt;0,$O$45&gt;0),"-----",IF($C20&lt;&gt;"",IF($M20&lt;$O$3,$C20*G$46,ROUND($C20*G$46,2)),""))</f>
        <v>0.75</v>
      </c>
      <c r="H20" s="34"/>
      <c r="I20" s="39"/>
      <c r="J20" s="40" t="str">
        <f t="shared" si="4"/>
        <v>X</v>
      </c>
      <c r="K20" s="41" t="s">
        <v>55</v>
      </c>
      <c r="L20" s="42" t="s">
        <v>72</v>
      </c>
      <c r="M20" s="43">
        <v>0.25</v>
      </c>
      <c r="N20" s="39"/>
      <c r="O20" s="44" t="s">
        <v>7</v>
      </c>
      <c r="P20" s="39"/>
      <c r="Q20" s="45"/>
      <c r="R20" s="39"/>
      <c r="S20" s="42"/>
      <c r="T20" s="33"/>
      <c r="W20" s="46" t="s">
        <v>7</v>
      </c>
      <c r="X20" s="47">
        <f t="shared" si="3"/>
        <v>0.25</v>
      </c>
    </row>
    <row r="21" spans="1:24" s="46" customFormat="1" ht="20.25" customHeight="1" x14ac:dyDescent="0.2">
      <c r="A21" s="34"/>
      <c r="B21" s="35" t="str">
        <f t="shared" si="0"/>
        <v>Hefe</v>
      </c>
      <c r="C21" s="36">
        <f t="shared" si="5"/>
        <v>0.15</v>
      </c>
      <c r="D21" s="37" t="str">
        <f t="shared" si="6"/>
        <v>kg</v>
      </c>
      <c r="E21" s="38">
        <f>IF(AND($L$5&gt;0,$O$45&gt;0),"-----",IF($C21&lt;&gt;"",IF($M21&lt;$O$3,$C21*E$46,ROUND($C21*E$46,2)),""))</f>
        <v>0.15</v>
      </c>
      <c r="F21" s="38">
        <f>IF(AND($L$5&gt;0,$O$45&gt;0),"-----",IF($C21&lt;&gt;"",IF($M21&lt;$O$3,$C21*F$46,ROUND($C21*F$46,2)),""))</f>
        <v>0.3</v>
      </c>
      <c r="G21" s="38">
        <f>IF(AND($L$5&gt;0,$O$45&gt;0),"-----",IF($C21&lt;&gt;"",IF($M21&lt;$O$3,$C21*G$46,ROUND($C21*G$46,2)),""))</f>
        <v>0.44999999999999996</v>
      </c>
      <c r="H21" s="34"/>
      <c r="I21" s="39"/>
      <c r="J21" s="40" t="str">
        <f t="shared" si="4"/>
        <v>X</v>
      </c>
      <c r="K21" s="41" t="s">
        <v>55</v>
      </c>
      <c r="L21" s="42" t="s">
        <v>73</v>
      </c>
      <c r="M21" s="43">
        <v>0.15</v>
      </c>
      <c r="N21" s="39"/>
      <c r="O21" s="44" t="s">
        <v>7</v>
      </c>
      <c r="P21" s="39"/>
      <c r="Q21" s="45"/>
      <c r="R21" s="39"/>
      <c r="S21" s="42"/>
      <c r="T21" s="33"/>
      <c r="W21" s="46" t="s">
        <v>7</v>
      </c>
      <c r="X21" s="47">
        <f t="shared" si="3"/>
        <v>0.15</v>
      </c>
    </row>
    <row r="22" spans="1:24" s="46" customFormat="1" ht="20.25" customHeight="1" x14ac:dyDescent="0.2">
      <c r="A22" s="34"/>
      <c r="B22" s="35" t="str">
        <f>IF(L22="","",IF(OR(Q22="U",Q22="O2"),"     "&amp;L22,IF(OR(Q22="U2",Q22="O3"),"         "&amp;L22,IF(Q22="U3","            "&amp;L22,L22))))</f>
        <v>Olivenöl</v>
      </c>
      <c r="C22" s="36">
        <f>IF(AND(L22&lt;&gt;"",M22&lt;&gt;""),M22,"")</f>
        <v>0.2</v>
      </c>
      <c r="D22" s="37" t="str">
        <f>IF(AND(O22&lt;&gt;"",M22&lt;&gt;""),$O22,"")</f>
        <v>kg</v>
      </c>
      <c r="E22" s="38">
        <f>IF(AND($L$5&gt;0,$O$45&gt;0),"-----",IF($C22&lt;&gt;"",IF($M22&lt;$O$3,$C22*E$46,ROUND($C22*E$46,2)),""))</f>
        <v>0.2</v>
      </c>
      <c r="F22" s="38">
        <f>IF(AND($L$5&gt;0,$O$45&gt;0),"-----",IF($C22&lt;&gt;"",IF($M22&lt;$O$3,$C22*F$46,ROUND($C22*F$46,2)),""))</f>
        <v>0.4</v>
      </c>
      <c r="G22" s="38">
        <f>IF(AND($L$5&gt;0,$O$45&gt;0),"-----",IF($C22&lt;&gt;"",IF($M22&lt;$O$3,$C22*G$46,ROUND($C22*G$46,2)),""))</f>
        <v>0.60000000000000009</v>
      </c>
      <c r="H22" s="34"/>
      <c r="I22" s="39"/>
      <c r="J22" s="40" t="str">
        <f>IF(L22&lt;&gt;"","X","")</f>
        <v>X</v>
      </c>
      <c r="K22" s="41" t="s">
        <v>55</v>
      </c>
      <c r="L22" s="42" t="s">
        <v>82</v>
      </c>
      <c r="M22" s="43">
        <v>0.2</v>
      </c>
      <c r="N22" s="39"/>
      <c r="O22" s="44" t="s">
        <v>7</v>
      </c>
      <c r="P22" s="39"/>
      <c r="Q22" s="45"/>
      <c r="R22" s="39"/>
      <c r="S22" s="42"/>
      <c r="T22" s="33"/>
      <c r="W22" s="46" t="s">
        <v>7</v>
      </c>
      <c r="X22" s="47">
        <f>IF(AND(Q22&lt;&gt;"o",Q22&lt;&gt;"o2",Q22&lt;&gt;"o3"),M22,0)</f>
        <v>0.2</v>
      </c>
    </row>
    <row r="23" spans="1:24" s="46" customFormat="1" ht="20.25" customHeight="1" x14ac:dyDescent="0.2">
      <c r="A23" s="34"/>
      <c r="B23" s="35" t="str">
        <f t="shared" si="0"/>
        <v>Wasser</v>
      </c>
      <c r="C23" s="36">
        <f t="shared" si="5"/>
        <v>4.5999999999999996</v>
      </c>
      <c r="D23" s="37" t="str">
        <f t="shared" si="6"/>
        <v>kg</v>
      </c>
      <c r="E23" s="38">
        <f>IF(AND($L$5&gt;0,$O$45&gt;0),"-----",IF($C23&lt;&gt;"",IF($M23&lt;$O$3,$C23*E$46,ROUND($C23*E$46,2)),""))</f>
        <v>4.5999999999999996</v>
      </c>
      <c r="F23" s="38">
        <f>IF(AND($L$5&gt;0,$O$45&gt;0),"-----",IF($C23&lt;&gt;"",IF($M23&lt;$O$3,$C23*F$46,ROUND($C23*F$46,2)),""))</f>
        <v>9.1999999999999993</v>
      </c>
      <c r="G23" s="38">
        <f>IF(AND($L$5&gt;0,$O$45&gt;0),"-----",IF($C23&lt;&gt;"",IF($M23&lt;$O$3,$C23*G$46,ROUND($C23*G$46,2)),""))</f>
        <v>13.799999999999999</v>
      </c>
      <c r="H23" s="34"/>
      <c r="I23" s="39"/>
      <c r="J23" s="40" t="str">
        <f t="shared" si="4"/>
        <v>X</v>
      </c>
      <c r="K23" s="41" t="s">
        <v>55</v>
      </c>
      <c r="L23" s="42" t="s">
        <v>74</v>
      </c>
      <c r="M23" s="43">
        <v>4.5999999999999996</v>
      </c>
      <c r="N23" s="39"/>
      <c r="O23" s="44" t="s">
        <v>7</v>
      </c>
      <c r="P23" s="39"/>
      <c r="Q23" s="45"/>
      <c r="R23" s="39"/>
      <c r="S23" s="42"/>
      <c r="T23" s="33"/>
      <c r="W23" s="46" t="s">
        <v>7</v>
      </c>
      <c r="X23" s="47">
        <f t="shared" si="3"/>
        <v>4.5999999999999996</v>
      </c>
    </row>
    <row r="24" spans="1:24" s="46" customFormat="1" ht="20.25" hidden="1" customHeight="1" x14ac:dyDescent="0.2">
      <c r="A24" s="34"/>
      <c r="B24" s="35" t="str">
        <f t="shared" si="0"/>
        <v/>
      </c>
      <c r="C24" s="36" t="str">
        <f t="shared" si="5"/>
        <v/>
      </c>
      <c r="D24" s="37" t="str">
        <f t="shared" si="6"/>
        <v/>
      </c>
      <c r="E24" s="38" t="str">
        <f>IF(AND($L$5&gt;0,$O$45&gt;0),"-----",IF($C24&lt;&gt;"",IF($M24&lt;$O$3,$C24*E$46,ROUND($C24*E$46,2)),""))</f>
        <v/>
      </c>
      <c r="F24" s="38" t="str">
        <f>IF(AND($L$5&gt;0,$O$45&gt;0),"-----",IF($C24&lt;&gt;"",IF($M24&lt;$O$3,$C24*F$46,ROUND($C24*F$46,2)),""))</f>
        <v/>
      </c>
      <c r="G24" s="38" t="str">
        <f>IF(AND($L$5&gt;0,$O$45&gt;0),"-----",IF($C24&lt;&gt;"",IF($M24&lt;$O$3,$C24*G$46,ROUND($C24*G$46,2)),""))</f>
        <v/>
      </c>
      <c r="H24" s="34"/>
      <c r="I24" s="39"/>
      <c r="J24" s="40" t="str">
        <f t="shared" si="4"/>
        <v/>
      </c>
      <c r="K24" s="41" t="s">
        <v>55</v>
      </c>
      <c r="L24" s="42"/>
      <c r="M24" s="43"/>
      <c r="N24" s="39"/>
      <c r="O24" s="44"/>
      <c r="P24" s="39"/>
      <c r="Q24" s="45"/>
      <c r="R24" s="39"/>
      <c r="S24" s="42"/>
      <c r="T24" s="33"/>
      <c r="W24" s="46" t="s">
        <v>7</v>
      </c>
      <c r="X24" s="47">
        <f t="shared" si="3"/>
        <v>0</v>
      </c>
    </row>
    <row r="25" spans="1:24" s="46" customFormat="1" ht="20.25" hidden="1" customHeight="1" x14ac:dyDescent="0.2">
      <c r="A25" s="34"/>
      <c r="B25" s="35" t="str">
        <f t="shared" si="0"/>
        <v/>
      </c>
      <c r="C25" s="36" t="str">
        <f t="shared" si="5"/>
        <v/>
      </c>
      <c r="D25" s="37" t="str">
        <f t="shared" si="6"/>
        <v/>
      </c>
      <c r="E25" s="38" t="str">
        <f>IF(AND($L$5&gt;0,$O$45&gt;0),"-----",IF($C25&lt;&gt;"",IF($M25&lt;$O$3,$C25*E$46,ROUND($C25*E$46,2)),""))</f>
        <v/>
      </c>
      <c r="F25" s="38" t="str">
        <f>IF(AND($L$5&gt;0,$O$45&gt;0),"-----",IF($C25&lt;&gt;"",IF($M25&lt;$O$3,$C25*F$46,ROUND($C25*F$46,2)),""))</f>
        <v/>
      </c>
      <c r="G25" s="38" t="str">
        <f>IF(AND($L$5&gt;0,$O$45&gt;0),"-----",IF($C25&lt;&gt;"",IF($M25&lt;$O$3,$C25*G$46,ROUND($C25*G$46,2)),""))</f>
        <v/>
      </c>
      <c r="H25" s="34"/>
      <c r="I25" s="39"/>
      <c r="J25" s="40" t="str">
        <f>IF(L25&lt;&gt;"","X","")</f>
        <v/>
      </c>
      <c r="K25" s="41" t="s">
        <v>55</v>
      </c>
      <c r="L25" s="42"/>
      <c r="M25" s="43"/>
      <c r="N25" s="39"/>
      <c r="O25" s="44"/>
      <c r="P25" s="39"/>
      <c r="Q25" s="45"/>
      <c r="R25" s="39"/>
      <c r="S25" s="42"/>
      <c r="T25" s="33"/>
      <c r="W25" s="46" t="s">
        <v>7</v>
      </c>
      <c r="X25" s="47">
        <f>IF(AND(Q25&lt;&gt;"o",Q25&lt;&gt;"o2",Q25&lt;&gt;"o3"),M25,0)</f>
        <v>0</v>
      </c>
    </row>
    <row r="26" spans="1:24" s="46" customFormat="1" ht="20.25" hidden="1" customHeight="1" x14ac:dyDescent="0.2">
      <c r="A26" s="34"/>
      <c r="B26" s="35" t="str">
        <f t="shared" si="0"/>
        <v/>
      </c>
      <c r="C26" s="36" t="str">
        <f t="shared" si="5"/>
        <v/>
      </c>
      <c r="D26" s="37" t="str">
        <f t="shared" si="6"/>
        <v/>
      </c>
      <c r="E26" s="38" t="str">
        <f>IF(AND($L$5&gt;0,$O$45&gt;0),"-----",IF($C26&lt;&gt;"",IF($M26&lt;$O$3,$C26*E$46,ROUND($C26*E$46,2)),""))</f>
        <v/>
      </c>
      <c r="F26" s="38" t="str">
        <f>IF(AND($L$5&gt;0,$O$45&gt;0),"-----",IF($C26&lt;&gt;"",IF($M26&lt;$O$3,$C26*F$46,ROUND($C26*F$46,2)),""))</f>
        <v/>
      </c>
      <c r="G26" s="38" t="str">
        <f>IF(AND($L$5&gt;0,$O$45&gt;0),"-----",IF($C26&lt;&gt;"",IF($M26&lt;$O$3,$C26*G$46,ROUND($C26*G$46,2)),""))</f>
        <v/>
      </c>
      <c r="H26" s="34"/>
      <c r="I26" s="39"/>
      <c r="J26" s="40" t="str">
        <f>IF(L26&lt;&gt;"","X","")</f>
        <v/>
      </c>
      <c r="K26" s="41" t="s">
        <v>55</v>
      </c>
      <c r="L26" s="42"/>
      <c r="M26" s="43"/>
      <c r="N26" s="39"/>
      <c r="O26" s="44"/>
      <c r="P26" s="39"/>
      <c r="Q26" s="45"/>
      <c r="R26" s="39"/>
      <c r="S26" s="42"/>
      <c r="T26" s="33"/>
      <c r="W26" s="46" t="s">
        <v>7</v>
      </c>
      <c r="X26" s="47">
        <f t="shared" ref="X26:X42" si="7">IF(AND(Q26&lt;&gt;"o",Q26&lt;&gt;"o2",Q26&lt;&gt;"o3"),M26,0)</f>
        <v>0</v>
      </c>
    </row>
    <row r="27" spans="1:24" s="46" customFormat="1" ht="20.25" hidden="1" customHeight="1" x14ac:dyDescent="0.2">
      <c r="A27" s="34"/>
      <c r="B27" s="35" t="str">
        <f t="shared" si="0"/>
        <v/>
      </c>
      <c r="C27" s="36" t="str">
        <f t="shared" si="5"/>
        <v/>
      </c>
      <c r="D27" s="37" t="str">
        <f t="shared" si="6"/>
        <v/>
      </c>
      <c r="E27" s="38" t="str">
        <f>IF(AND($L$5&gt;0,$O$45&gt;0),"-----",IF($C27&lt;&gt;"",IF($M27&lt;$O$3,$C27*E$46,ROUND($C27*E$46,2)),""))</f>
        <v/>
      </c>
      <c r="F27" s="38" t="str">
        <f>IF(AND($L$5&gt;0,$O$45&gt;0),"-----",IF($C27&lt;&gt;"",IF($M27&lt;$O$3,$C27*F$46,ROUND($C27*F$46,2)),""))</f>
        <v/>
      </c>
      <c r="G27" s="38" t="str">
        <f>IF(AND($L$5&gt;0,$O$45&gt;0),"-----",IF($C27&lt;&gt;"",IF($M27&lt;$O$3,$C27*G$46,ROUND($C27*G$46,2)),""))</f>
        <v/>
      </c>
      <c r="H27" s="34"/>
      <c r="I27" s="39"/>
      <c r="J27" s="40" t="str">
        <f>IF(L27&lt;&gt;"","X","")</f>
        <v/>
      </c>
      <c r="K27" s="41" t="s">
        <v>55</v>
      </c>
      <c r="L27" s="42"/>
      <c r="M27" s="43"/>
      <c r="N27" s="39"/>
      <c r="O27" s="44"/>
      <c r="P27" s="39"/>
      <c r="Q27" s="45"/>
      <c r="R27" s="39"/>
      <c r="S27" s="42"/>
      <c r="T27" s="33"/>
      <c r="W27" s="46" t="s">
        <v>7</v>
      </c>
      <c r="X27" s="47">
        <f t="shared" si="7"/>
        <v>0</v>
      </c>
    </row>
    <row r="28" spans="1:24" s="46" customFormat="1" ht="20.25" hidden="1" customHeight="1" x14ac:dyDescent="0.2">
      <c r="A28" s="34"/>
      <c r="B28" s="35" t="str">
        <f t="shared" si="0"/>
        <v/>
      </c>
      <c r="C28" s="36" t="str">
        <f t="shared" si="5"/>
        <v/>
      </c>
      <c r="D28" s="37" t="str">
        <f t="shared" si="6"/>
        <v/>
      </c>
      <c r="E28" s="38" t="str">
        <f>IF(AND($L$5&gt;0,$O$45&gt;0),"-----",IF($C28&lt;&gt;"",IF($M28&lt;$O$3,$C28*E$46,ROUND($C28*E$46,2)),""))</f>
        <v/>
      </c>
      <c r="F28" s="38" t="str">
        <f>IF(AND($L$5&gt;0,$O$45&gt;0),"-----",IF($C28&lt;&gt;"",IF($M28&lt;$O$3,$C28*F$46,ROUND($C28*F$46,2)),""))</f>
        <v/>
      </c>
      <c r="G28" s="38" t="str">
        <f>IF(AND($L$5&gt;0,$O$45&gt;0),"-----",IF($C28&lt;&gt;"",IF($M28&lt;$O$3,$C28*G$46,ROUND($C28*G$46,2)),""))</f>
        <v/>
      </c>
      <c r="H28" s="34"/>
      <c r="I28" s="39"/>
      <c r="J28" s="40" t="str">
        <f>IF(L28&lt;&gt;"","X","")</f>
        <v/>
      </c>
      <c r="K28" s="41" t="s">
        <v>55</v>
      </c>
      <c r="L28" s="42"/>
      <c r="M28" s="43"/>
      <c r="N28" s="39"/>
      <c r="O28" s="44"/>
      <c r="P28" s="39"/>
      <c r="Q28" s="45"/>
      <c r="R28" s="39"/>
      <c r="S28" s="42"/>
      <c r="T28" s="33"/>
      <c r="W28" s="46" t="s">
        <v>7</v>
      </c>
      <c r="X28" s="47">
        <f t="shared" si="7"/>
        <v>0</v>
      </c>
    </row>
    <row r="29" spans="1:24" s="46" customFormat="1" ht="20.25" hidden="1" customHeight="1" x14ac:dyDescent="0.2">
      <c r="A29" s="34"/>
      <c r="B29" s="35" t="str">
        <f t="shared" si="0"/>
        <v/>
      </c>
      <c r="C29" s="36" t="str">
        <f t="shared" si="5"/>
        <v/>
      </c>
      <c r="D29" s="37" t="str">
        <f t="shared" si="6"/>
        <v/>
      </c>
      <c r="E29" s="38" t="str">
        <f>IF(AND($L$5&gt;0,$O$45&gt;0),"-----",IF($C29&lt;&gt;"",IF($M29&lt;$O$3,$C29*E$46,ROUND($C29*E$46,2)),""))</f>
        <v/>
      </c>
      <c r="F29" s="38" t="str">
        <f>IF(AND($L$5&gt;0,$O$45&gt;0),"-----",IF($C29&lt;&gt;"",IF($M29&lt;$O$3,$C29*F$46,ROUND($C29*F$46,2)),""))</f>
        <v/>
      </c>
      <c r="G29" s="38" t="str">
        <f>IF(AND($L$5&gt;0,$O$45&gt;0),"-----",IF($C29&lt;&gt;"",IF($M29&lt;$O$3,$C29*G$46,ROUND($C29*G$46,2)),""))</f>
        <v/>
      </c>
      <c r="H29" s="34"/>
      <c r="I29" s="39"/>
      <c r="J29" s="40" t="str">
        <f t="shared" si="4"/>
        <v/>
      </c>
      <c r="K29" s="41" t="s">
        <v>55</v>
      </c>
      <c r="L29" s="42"/>
      <c r="M29" s="43"/>
      <c r="N29" s="39"/>
      <c r="O29" s="44"/>
      <c r="P29" s="39"/>
      <c r="Q29" s="45"/>
      <c r="R29" s="39"/>
      <c r="S29" s="42"/>
      <c r="T29" s="33"/>
      <c r="W29" s="46" t="s">
        <v>7</v>
      </c>
      <c r="X29" s="47">
        <f t="shared" si="7"/>
        <v>0</v>
      </c>
    </row>
    <row r="30" spans="1:24" s="46" customFormat="1" ht="20.25" hidden="1" customHeight="1" x14ac:dyDescent="0.2">
      <c r="A30" s="34"/>
      <c r="B30" s="35" t="str">
        <f t="shared" si="0"/>
        <v/>
      </c>
      <c r="C30" s="36" t="str">
        <f t="shared" ref="C30:C42" si="8">IF(AND(L30&lt;&gt;"",M30&lt;&gt;""),M30,"")</f>
        <v/>
      </c>
      <c r="D30" s="37" t="str">
        <f t="shared" ref="D30:D42" si="9">IF(AND(O30&lt;&gt;"",M30&lt;&gt;""),$O30,"")</f>
        <v/>
      </c>
      <c r="E30" s="38" t="str">
        <f>IF(AND($L$5&gt;0,$O$45&gt;0),"-----",IF($C30&lt;&gt;"",IF($M30&lt;$O$3,$C30*E$46,ROUND($C30*E$46,2)),""))</f>
        <v/>
      </c>
      <c r="F30" s="38" t="str">
        <f>IF(AND($L$5&gt;0,$O$45&gt;0),"-----",IF($C30&lt;&gt;"",IF($M30&lt;$O$3,$C30*F$46,ROUND($C30*F$46,2)),""))</f>
        <v/>
      </c>
      <c r="G30" s="38" t="str">
        <f>IF(AND($L$5&gt;0,$O$45&gt;0),"-----",IF($C30&lt;&gt;"",IF($M30&lt;$O$3,$C30*G$46,ROUND($C30*G$46,2)),""))</f>
        <v/>
      </c>
      <c r="H30" s="34"/>
      <c r="I30" s="39"/>
      <c r="J30" s="40" t="str">
        <f t="shared" si="4"/>
        <v/>
      </c>
      <c r="K30" s="41" t="s">
        <v>55</v>
      </c>
      <c r="L30" s="42"/>
      <c r="M30" s="43"/>
      <c r="N30" s="39"/>
      <c r="O30" s="44"/>
      <c r="P30" s="39"/>
      <c r="Q30" s="45"/>
      <c r="R30" s="39"/>
      <c r="S30" s="42"/>
      <c r="T30" s="33"/>
      <c r="W30" s="46" t="s">
        <v>7</v>
      </c>
      <c r="X30" s="47">
        <f t="shared" si="7"/>
        <v>0</v>
      </c>
    </row>
    <row r="31" spans="1:24" s="46" customFormat="1" ht="20.25" hidden="1" customHeight="1" x14ac:dyDescent="0.2">
      <c r="A31" s="34"/>
      <c r="B31" s="35" t="str">
        <f t="shared" si="0"/>
        <v/>
      </c>
      <c r="C31" s="36" t="str">
        <f t="shared" si="8"/>
        <v/>
      </c>
      <c r="D31" s="37" t="str">
        <f t="shared" si="9"/>
        <v/>
      </c>
      <c r="E31" s="38" t="str">
        <f>IF(AND($L$5&gt;0,$O$45&gt;0),"-----",IF($C31&lt;&gt;"",IF($M31&lt;$O$3,$C31*E$46,ROUND($C31*E$46,2)),""))</f>
        <v/>
      </c>
      <c r="F31" s="38" t="str">
        <f>IF(AND($L$5&gt;0,$O$45&gt;0),"-----",IF($C31&lt;&gt;"",IF($M31&lt;$O$3,$C31*F$46,ROUND($C31*F$46,2)),""))</f>
        <v/>
      </c>
      <c r="G31" s="38" t="str">
        <f>IF(AND($L$5&gt;0,$O$45&gt;0),"-----",IF($C31&lt;&gt;"",IF($M31&lt;$O$3,$C31*G$46,ROUND($C31*G$46,2)),""))</f>
        <v/>
      </c>
      <c r="H31" s="34"/>
      <c r="I31" s="39"/>
      <c r="J31" s="40" t="str">
        <f t="shared" si="4"/>
        <v/>
      </c>
      <c r="K31" s="41" t="s">
        <v>55</v>
      </c>
      <c r="L31" s="42"/>
      <c r="M31" s="43"/>
      <c r="N31" s="39"/>
      <c r="O31" s="44"/>
      <c r="P31" s="39"/>
      <c r="Q31" s="45"/>
      <c r="R31" s="39"/>
      <c r="S31" s="42"/>
      <c r="T31" s="33"/>
      <c r="W31" s="46" t="s">
        <v>7</v>
      </c>
      <c r="X31" s="47">
        <f t="shared" si="7"/>
        <v>0</v>
      </c>
    </row>
    <row r="32" spans="1:24" s="46" customFormat="1" ht="20.25" hidden="1" customHeight="1" x14ac:dyDescent="0.2">
      <c r="A32" s="34"/>
      <c r="B32" s="35" t="str">
        <f t="shared" si="0"/>
        <v/>
      </c>
      <c r="C32" s="36" t="str">
        <f t="shared" si="8"/>
        <v/>
      </c>
      <c r="D32" s="37" t="str">
        <f t="shared" si="9"/>
        <v/>
      </c>
      <c r="E32" s="38" t="str">
        <f>IF(AND($L$5&gt;0,$O$45&gt;0),"-----",IF($C32&lt;&gt;"",IF($M32&lt;$O$3,$C32*E$46,ROUND($C32*E$46,2)),""))</f>
        <v/>
      </c>
      <c r="F32" s="38" t="str">
        <f>IF(AND($L$5&gt;0,$O$45&gt;0),"-----",IF($C32&lt;&gt;"",IF($M32&lt;$O$3,$C32*F$46,ROUND($C32*F$46,2)),""))</f>
        <v/>
      </c>
      <c r="G32" s="38" t="str">
        <f>IF(AND($L$5&gt;0,$O$45&gt;0),"-----",IF($C32&lt;&gt;"",IF($M32&lt;$O$3,$C32*G$46,ROUND($C32*G$46,2)),""))</f>
        <v/>
      </c>
      <c r="H32" s="34"/>
      <c r="I32" s="39"/>
      <c r="J32" s="40" t="str">
        <f t="shared" si="4"/>
        <v/>
      </c>
      <c r="K32" s="41" t="s">
        <v>55</v>
      </c>
      <c r="L32" s="42"/>
      <c r="M32" s="43"/>
      <c r="N32" s="39"/>
      <c r="O32" s="44"/>
      <c r="P32" s="39"/>
      <c r="Q32" s="45"/>
      <c r="R32" s="39"/>
      <c r="S32" s="42"/>
      <c r="T32" s="33"/>
      <c r="W32" s="46" t="s">
        <v>7</v>
      </c>
      <c r="X32" s="47">
        <f t="shared" si="7"/>
        <v>0</v>
      </c>
    </row>
    <row r="33" spans="1:39" s="46" customFormat="1" ht="20.25" hidden="1" customHeight="1" x14ac:dyDescent="0.2">
      <c r="A33" s="34"/>
      <c r="B33" s="35" t="str">
        <f t="shared" si="0"/>
        <v/>
      </c>
      <c r="C33" s="36" t="str">
        <f t="shared" si="8"/>
        <v/>
      </c>
      <c r="D33" s="37" t="str">
        <f t="shared" si="9"/>
        <v/>
      </c>
      <c r="E33" s="38" t="str">
        <f>IF(AND($L$5&gt;0,$O$45&gt;0),"-----",IF($C33&lt;&gt;"",IF($M33&lt;$O$3,$C33*E$46,ROUND($C33*E$46,2)),""))</f>
        <v/>
      </c>
      <c r="F33" s="38" t="str">
        <f>IF(AND($L$5&gt;0,$O$45&gt;0),"-----",IF($C33&lt;&gt;"",IF($M33&lt;$O$3,$C33*F$46,ROUND($C33*F$46,2)),""))</f>
        <v/>
      </c>
      <c r="G33" s="38" t="str">
        <f>IF(AND($L$5&gt;0,$O$45&gt;0),"-----",IF($C33&lt;&gt;"",IF($M33&lt;$O$3,$C33*G$46,ROUND($C33*G$46,2)),""))</f>
        <v/>
      </c>
      <c r="H33" s="34"/>
      <c r="I33" s="39"/>
      <c r="J33" s="40" t="str">
        <f t="shared" si="4"/>
        <v/>
      </c>
      <c r="K33" s="41" t="s">
        <v>55</v>
      </c>
      <c r="L33" s="42"/>
      <c r="M33" s="43"/>
      <c r="N33" s="39"/>
      <c r="O33" s="44"/>
      <c r="P33" s="39"/>
      <c r="Q33" s="45"/>
      <c r="R33" s="39"/>
      <c r="S33" s="42"/>
      <c r="T33" s="33"/>
      <c r="W33" s="46" t="s">
        <v>7</v>
      </c>
      <c r="X33" s="47">
        <f t="shared" si="7"/>
        <v>0</v>
      </c>
    </row>
    <row r="34" spans="1:39" s="46" customFormat="1" ht="20.25" hidden="1" customHeight="1" x14ac:dyDescent="0.2">
      <c r="A34" s="34"/>
      <c r="B34" s="35" t="str">
        <f t="shared" si="0"/>
        <v/>
      </c>
      <c r="C34" s="36" t="str">
        <f t="shared" si="8"/>
        <v/>
      </c>
      <c r="D34" s="37" t="str">
        <f t="shared" si="9"/>
        <v/>
      </c>
      <c r="E34" s="38" t="str">
        <f>IF(AND($L$5&gt;0,$O$45&gt;0),"-----",IF($C34&lt;&gt;"",IF($M34&lt;$O$3,$C34*E$46,ROUND($C34*E$46,2)),""))</f>
        <v/>
      </c>
      <c r="F34" s="38" t="str">
        <f>IF(AND($L$5&gt;0,$O$45&gt;0),"-----",IF($C34&lt;&gt;"",IF($M34&lt;$O$3,$C34*F$46,ROUND($C34*F$46,2)),""))</f>
        <v/>
      </c>
      <c r="G34" s="38" t="str">
        <f>IF(AND($L$5&gt;0,$O$45&gt;0),"-----",IF($C34&lt;&gt;"",IF($M34&lt;$O$3,$C34*G$46,ROUND($C34*G$46,2)),""))</f>
        <v/>
      </c>
      <c r="H34" s="34"/>
      <c r="I34" s="39"/>
      <c r="J34" s="40" t="str">
        <f t="shared" si="4"/>
        <v/>
      </c>
      <c r="K34" s="41" t="s">
        <v>55</v>
      </c>
      <c r="L34" s="42"/>
      <c r="M34" s="43"/>
      <c r="N34" s="39"/>
      <c r="O34" s="44"/>
      <c r="P34" s="39"/>
      <c r="Q34" s="45"/>
      <c r="R34" s="39"/>
      <c r="S34" s="42"/>
      <c r="T34" s="33"/>
      <c r="W34" s="46" t="s">
        <v>7</v>
      </c>
      <c r="X34" s="47">
        <f t="shared" si="7"/>
        <v>0</v>
      </c>
    </row>
    <row r="35" spans="1:39" s="46" customFormat="1" ht="20.25" hidden="1" customHeight="1" x14ac:dyDescent="0.2">
      <c r="A35" s="34"/>
      <c r="B35" s="35" t="str">
        <f t="shared" si="0"/>
        <v/>
      </c>
      <c r="C35" s="36" t="str">
        <f t="shared" si="8"/>
        <v/>
      </c>
      <c r="D35" s="37" t="str">
        <f t="shared" si="9"/>
        <v/>
      </c>
      <c r="E35" s="38" t="str">
        <f>IF(AND($L$5&gt;0,$O$45&gt;0),"-----",IF($C35&lt;&gt;"",IF($M35&lt;$O$3,$C35*E$46,ROUND($C35*E$46,2)),""))</f>
        <v/>
      </c>
      <c r="F35" s="38" t="str">
        <f>IF(AND($L$5&gt;0,$O$45&gt;0),"-----",IF($C35&lt;&gt;"",IF($M35&lt;$O$3,$C35*F$46,ROUND($C35*F$46,2)),""))</f>
        <v/>
      </c>
      <c r="G35" s="38" t="str">
        <f>IF(AND($L$5&gt;0,$O$45&gt;0),"-----",IF($C35&lt;&gt;"",IF($M35&lt;$O$3,$C35*G$46,ROUND($C35*G$46,2)),""))</f>
        <v/>
      </c>
      <c r="H35" s="34"/>
      <c r="I35" s="39"/>
      <c r="J35" s="40" t="str">
        <f t="shared" si="4"/>
        <v/>
      </c>
      <c r="K35" s="41" t="s">
        <v>55</v>
      </c>
      <c r="L35" s="42"/>
      <c r="M35" s="43"/>
      <c r="N35" s="39"/>
      <c r="O35" s="44"/>
      <c r="P35" s="39"/>
      <c r="Q35" s="45"/>
      <c r="R35" s="39"/>
      <c r="S35" s="42"/>
      <c r="T35" s="33"/>
      <c r="W35" s="46" t="s">
        <v>7</v>
      </c>
      <c r="X35" s="47">
        <f t="shared" si="7"/>
        <v>0</v>
      </c>
    </row>
    <row r="36" spans="1:39" s="46" customFormat="1" ht="20.25" hidden="1" customHeight="1" x14ac:dyDescent="0.2">
      <c r="A36" s="34"/>
      <c r="B36" s="35" t="str">
        <f t="shared" si="0"/>
        <v/>
      </c>
      <c r="C36" s="36" t="str">
        <f t="shared" si="8"/>
        <v/>
      </c>
      <c r="D36" s="37" t="str">
        <f t="shared" si="9"/>
        <v/>
      </c>
      <c r="E36" s="38" t="str">
        <f>IF(AND($L$5&gt;0,$O$45&gt;0),"-----",IF($C36&lt;&gt;"",IF($M36&lt;$O$3,$C36*E$46,ROUND($C36*E$46,2)),""))</f>
        <v/>
      </c>
      <c r="F36" s="38" t="str">
        <f>IF(AND($L$5&gt;0,$O$45&gt;0),"-----",IF($C36&lt;&gt;"",IF($M36&lt;$O$3,$C36*F$46,ROUND($C36*F$46,2)),""))</f>
        <v/>
      </c>
      <c r="G36" s="38" t="str">
        <f>IF(AND($L$5&gt;0,$O$45&gt;0),"-----",IF($C36&lt;&gt;"",IF($M36&lt;$O$3,$C36*G$46,ROUND($C36*G$46,2)),""))</f>
        <v/>
      </c>
      <c r="H36" s="34"/>
      <c r="I36" s="39"/>
      <c r="J36" s="40" t="str">
        <f t="shared" si="4"/>
        <v/>
      </c>
      <c r="K36" s="41" t="s">
        <v>55</v>
      </c>
      <c r="L36" s="42"/>
      <c r="M36" s="43"/>
      <c r="N36" s="39"/>
      <c r="O36" s="44"/>
      <c r="P36" s="39"/>
      <c r="Q36" s="45"/>
      <c r="R36" s="39"/>
      <c r="S36" s="42"/>
      <c r="T36" s="33"/>
      <c r="W36" s="46" t="s">
        <v>7</v>
      </c>
      <c r="X36" s="47">
        <f t="shared" si="7"/>
        <v>0</v>
      </c>
    </row>
    <row r="37" spans="1:39" s="46" customFormat="1" ht="20.25" hidden="1" customHeight="1" x14ac:dyDescent="0.2">
      <c r="A37" s="34"/>
      <c r="B37" s="35" t="str">
        <f t="shared" si="0"/>
        <v/>
      </c>
      <c r="C37" s="36" t="str">
        <f t="shared" si="8"/>
        <v/>
      </c>
      <c r="D37" s="37" t="str">
        <f t="shared" si="9"/>
        <v/>
      </c>
      <c r="E37" s="38" t="str">
        <f>IF(AND($L$5&gt;0,$O$45&gt;0),"-----",IF($C37&lt;&gt;"",IF($M37&lt;$O$3,$C37*E$46,ROUND($C37*E$46,2)),""))</f>
        <v/>
      </c>
      <c r="F37" s="38" t="str">
        <f>IF(AND($L$5&gt;0,$O$45&gt;0),"-----",IF($C37&lt;&gt;"",IF($M37&lt;$O$3,$C37*F$46,ROUND($C37*F$46,2)),""))</f>
        <v/>
      </c>
      <c r="G37" s="38" t="str">
        <f>IF(AND($L$5&gt;0,$O$45&gt;0),"-----",IF($C37&lt;&gt;"",IF($M37&lt;$O$3,$C37*G$46,ROUND($C37*G$46,2)),""))</f>
        <v/>
      </c>
      <c r="H37" s="34"/>
      <c r="I37" s="39"/>
      <c r="J37" s="40" t="str">
        <f t="shared" si="4"/>
        <v/>
      </c>
      <c r="K37" s="41" t="s">
        <v>55</v>
      </c>
      <c r="L37" s="42"/>
      <c r="M37" s="43"/>
      <c r="N37" s="39"/>
      <c r="O37" s="44"/>
      <c r="P37" s="39"/>
      <c r="Q37" s="45"/>
      <c r="R37" s="39"/>
      <c r="S37" s="42"/>
      <c r="T37" s="33"/>
      <c r="W37" s="46" t="s">
        <v>7</v>
      </c>
      <c r="X37" s="47">
        <f t="shared" si="7"/>
        <v>0</v>
      </c>
    </row>
    <row r="38" spans="1:39" s="46" customFormat="1" ht="20.25" hidden="1" customHeight="1" x14ac:dyDescent="0.2">
      <c r="A38" s="34"/>
      <c r="B38" s="35" t="str">
        <f t="shared" si="0"/>
        <v/>
      </c>
      <c r="C38" s="36" t="str">
        <f t="shared" si="8"/>
        <v/>
      </c>
      <c r="D38" s="37" t="str">
        <f t="shared" si="9"/>
        <v/>
      </c>
      <c r="E38" s="38" t="str">
        <f>IF(AND($L$5&gt;0,$O$45&gt;0),"-----",IF($C38&lt;&gt;"",IF($M38&lt;$O$3,$C38*E$46,ROUND($C38*E$46,2)),""))</f>
        <v/>
      </c>
      <c r="F38" s="38" t="str">
        <f>IF(AND($L$5&gt;0,$O$45&gt;0),"-----",IF($C38&lt;&gt;"",IF($M38&lt;$O$3,$C38*F$46,ROUND($C38*F$46,2)),""))</f>
        <v/>
      </c>
      <c r="G38" s="38" t="str">
        <f>IF(AND($L$5&gt;0,$O$45&gt;0),"-----",IF($C38&lt;&gt;"",IF($M38&lt;$O$3,$C38*G$46,ROUND($C38*G$46,2)),""))</f>
        <v/>
      </c>
      <c r="H38" s="34"/>
      <c r="I38" s="39"/>
      <c r="J38" s="40" t="str">
        <f t="shared" si="4"/>
        <v/>
      </c>
      <c r="K38" s="41" t="s">
        <v>55</v>
      </c>
      <c r="L38" s="42"/>
      <c r="M38" s="43"/>
      <c r="N38" s="39"/>
      <c r="O38" s="44"/>
      <c r="P38" s="39"/>
      <c r="Q38" s="45"/>
      <c r="R38" s="39"/>
      <c r="S38" s="42"/>
      <c r="T38" s="33"/>
      <c r="W38" s="46" t="s">
        <v>7</v>
      </c>
      <c r="X38" s="47">
        <f t="shared" si="7"/>
        <v>0</v>
      </c>
    </row>
    <row r="39" spans="1:39" s="46" customFormat="1" ht="20.25" hidden="1" customHeight="1" x14ac:dyDescent="0.2">
      <c r="A39" s="34"/>
      <c r="B39" s="35" t="str">
        <f t="shared" si="0"/>
        <v/>
      </c>
      <c r="C39" s="36" t="str">
        <f t="shared" si="8"/>
        <v/>
      </c>
      <c r="D39" s="37" t="str">
        <f t="shared" si="9"/>
        <v/>
      </c>
      <c r="E39" s="38" t="str">
        <f>IF(AND($L$5&gt;0,$O$45&gt;0),"-----",IF($C39&lt;&gt;"",IF($M39&lt;$O$3,$C39*E$46,ROUND($C39*E$46,2)),""))</f>
        <v/>
      </c>
      <c r="F39" s="38" t="str">
        <f>IF(AND($L$5&gt;0,$O$45&gt;0),"-----",IF($C39&lt;&gt;"",IF($M39&lt;$O$3,$C39*F$46,ROUND($C39*F$46,2)),""))</f>
        <v/>
      </c>
      <c r="G39" s="38" t="str">
        <f>IF(AND($L$5&gt;0,$O$45&gt;0),"-----",IF($C39&lt;&gt;"",IF($M39&lt;$O$3,$C39*G$46,ROUND($C39*G$46,2)),""))</f>
        <v/>
      </c>
      <c r="H39" s="34"/>
      <c r="I39" s="39"/>
      <c r="J39" s="40" t="str">
        <f t="shared" si="4"/>
        <v/>
      </c>
      <c r="K39" s="41" t="s">
        <v>55</v>
      </c>
      <c r="L39" s="42"/>
      <c r="M39" s="43"/>
      <c r="N39" s="39"/>
      <c r="O39" s="44"/>
      <c r="P39" s="39"/>
      <c r="Q39" s="45"/>
      <c r="R39" s="39"/>
      <c r="S39" s="42"/>
      <c r="T39" s="33"/>
      <c r="W39" s="46" t="s">
        <v>7</v>
      </c>
      <c r="X39" s="47">
        <f t="shared" si="7"/>
        <v>0</v>
      </c>
    </row>
    <row r="40" spans="1:39" s="46" customFormat="1" ht="20.25" hidden="1" customHeight="1" x14ac:dyDescent="0.2">
      <c r="A40" s="34"/>
      <c r="B40" s="35" t="str">
        <f t="shared" si="0"/>
        <v/>
      </c>
      <c r="C40" s="36" t="str">
        <f t="shared" si="8"/>
        <v/>
      </c>
      <c r="D40" s="37" t="str">
        <f t="shared" si="9"/>
        <v/>
      </c>
      <c r="E40" s="38" t="str">
        <f>IF(AND($L$5&gt;0,$O$45&gt;0),"-----",IF($C40&lt;&gt;"",IF($M40&lt;$O$3,$C40*E$46,ROUND($C40*E$46,2)),""))</f>
        <v/>
      </c>
      <c r="F40" s="38" t="str">
        <f>IF(AND($L$5&gt;0,$O$45&gt;0),"-----",IF($C40&lt;&gt;"",IF($M40&lt;$O$3,$C40*F$46,ROUND($C40*F$46,2)),""))</f>
        <v/>
      </c>
      <c r="G40" s="38" t="str">
        <f>IF(AND($L$5&gt;0,$O$45&gt;0),"-----",IF($C40&lt;&gt;"",IF($M40&lt;$O$3,$C40*G$46,ROUND($C40*G$46,2)),""))</f>
        <v/>
      </c>
      <c r="H40" s="34"/>
      <c r="I40" s="39"/>
      <c r="J40" s="40" t="str">
        <f t="shared" si="4"/>
        <v/>
      </c>
      <c r="K40" s="41" t="s">
        <v>55</v>
      </c>
      <c r="L40" s="42"/>
      <c r="M40" s="43"/>
      <c r="N40" s="39"/>
      <c r="O40" s="44"/>
      <c r="P40" s="39"/>
      <c r="Q40" s="45"/>
      <c r="R40" s="39"/>
      <c r="S40" s="42"/>
      <c r="T40" s="33"/>
      <c r="W40" s="46" t="s">
        <v>7</v>
      </c>
      <c r="X40" s="47">
        <f t="shared" si="7"/>
        <v>0</v>
      </c>
    </row>
    <row r="41" spans="1:39" s="46" customFormat="1" ht="20.25" hidden="1" customHeight="1" x14ac:dyDescent="0.2">
      <c r="A41" s="34"/>
      <c r="B41" s="35" t="str">
        <f t="shared" si="0"/>
        <v/>
      </c>
      <c r="C41" s="36" t="str">
        <f t="shared" si="8"/>
        <v/>
      </c>
      <c r="D41" s="37" t="str">
        <f t="shared" si="9"/>
        <v/>
      </c>
      <c r="E41" s="38" t="str">
        <f>IF(AND($L$5&gt;0,$O$45&gt;0),"-----",IF($C41&lt;&gt;"",IF($M41&lt;$O$3,$C41*E$46,ROUND($C41*E$46,2)),""))</f>
        <v/>
      </c>
      <c r="F41" s="38" t="str">
        <f>IF(AND($L$5&gt;0,$O$45&gt;0),"-----",IF($C41&lt;&gt;"",IF($M41&lt;$O$3,$C41*F$46,ROUND($C41*F$46,2)),""))</f>
        <v/>
      </c>
      <c r="G41" s="38" t="str">
        <f>IF(AND($L$5&gt;0,$O$45&gt;0),"-----",IF($C41&lt;&gt;"",IF($M41&lt;$O$3,$C41*G$46,ROUND($C41*G$46,2)),""))</f>
        <v/>
      </c>
      <c r="H41" s="34"/>
      <c r="I41" s="39"/>
      <c r="J41" s="40" t="str">
        <f t="shared" si="4"/>
        <v/>
      </c>
      <c r="K41" s="41" t="s">
        <v>55</v>
      </c>
      <c r="L41" s="42"/>
      <c r="M41" s="43"/>
      <c r="N41" s="39"/>
      <c r="O41" s="44"/>
      <c r="P41" s="39"/>
      <c r="Q41" s="45"/>
      <c r="R41" s="39"/>
      <c r="S41" s="42"/>
      <c r="T41" s="33"/>
      <c r="W41" s="46" t="s">
        <v>7</v>
      </c>
      <c r="X41" s="47">
        <f t="shared" si="7"/>
        <v>0</v>
      </c>
    </row>
    <row r="42" spans="1:39" s="46" customFormat="1" ht="20.25" hidden="1" customHeight="1" x14ac:dyDescent="0.2">
      <c r="A42" s="34"/>
      <c r="B42" s="35" t="str">
        <f t="shared" si="0"/>
        <v/>
      </c>
      <c r="C42" s="36" t="str">
        <f t="shared" si="8"/>
        <v/>
      </c>
      <c r="D42" s="37" t="str">
        <f t="shared" si="9"/>
        <v/>
      </c>
      <c r="E42" s="38" t="str">
        <f>IF(AND($L$5&gt;0,$O$45&gt;0),"-----",IF($C42&lt;&gt;"",IF($M42&lt;$O$3,$C42*E$46,ROUND($C42*E$46,2)),""))</f>
        <v/>
      </c>
      <c r="F42" s="38" t="str">
        <f>IF(AND($L$5&gt;0,$O$45&gt;0),"-----",IF($C42&lt;&gt;"",IF($M42&lt;$O$3,$C42*F$46,ROUND($C42*F$46,2)),""))</f>
        <v/>
      </c>
      <c r="G42" s="38" t="str">
        <f>IF(AND($L$5&gt;0,$O$45&gt;0),"-----",IF($C42&lt;&gt;"",IF($M42&lt;$O$3,$C42*G$46,ROUND($C42*G$46,2)),""))</f>
        <v/>
      </c>
      <c r="H42" s="34"/>
      <c r="I42" s="39"/>
      <c r="J42" s="40" t="str">
        <f t="shared" si="4"/>
        <v/>
      </c>
      <c r="K42" s="41" t="s">
        <v>55</v>
      </c>
      <c r="L42" s="42"/>
      <c r="M42" s="43"/>
      <c r="N42" s="39"/>
      <c r="O42" s="44"/>
      <c r="P42" s="39"/>
      <c r="Q42" s="45"/>
      <c r="R42" s="39"/>
      <c r="S42" s="42"/>
      <c r="T42" s="33"/>
      <c r="W42" s="46" t="s">
        <v>7</v>
      </c>
      <c r="X42" s="47">
        <f t="shared" si="7"/>
        <v>0</v>
      </c>
    </row>
    <row r="43" spans="1:39" s="46" customFormat="1" ht="26.25" hidden="1" customHeight="1" x14ac:dyDescent="0.2">
      <c r="A43" s="34"/>
      <c r="B43" s="101"/>
      <c r="C43" s="101"/>
      <c r="D43" s="101"/>
      <c r="E43" s="101"/>
      <c r="F43" s="101"/>
      <c r="G43" s="102"/>
      <c r="H43" s="34"/>
      <c r="I43" s="39"/>
      <c r="J43" s="40" t="str">
        <f>IF(B43&lt;&gt;"","X","")</f>
        <v/>
      </c>
      <c r="K43" s="48" t="s">
        <v>56</v>
      </c>
      <c r="L43" s="40"/>
      <c r="M43" s="40"/>
      <c r="N43" s="40"/>
      <c r="O43" s="40"/>
      <c r="P43" s="40"/>
      <c r="Q43" s="40"/>
      <c r="R43" s="40"/>
      <c r="S43" s="40"/>
      <c r="T43" s="33"/>
      <c r="U43" s="40" t="str">
        <f t="shared" ref="U43:AM43" si="10">IF(W43&lt;&gt;"","X","")</f>
        <v/>
      </c>
      <c r="V43" s="40" t="str">
        <f t="shared" si="10"/>
        <v/>
      </c>
      <c r="W43" s="40" t="str">
        <f t="shared" si="10"/>
        <v/>
      </c>
      <c r="X43" s="40" t="str">
        <f t="shared" si="10"/>
        <v/>
      </c>
      <c r="Y43" s="40" t="str">
        <f t="shared" si="10"/>
        <v/>
      </c>
      <c r="Z43" s="40" t="str">
        <f t="shared" si="10"/>
        <v/>
      </c>
      <c r="AA43" s="40" t="str">
        <f t="shared" si="10"/>
        <v/>
      </c>
      <c r="AB43" s="40" t="str">
        <f t="shared" si="10"/>
        <v/>
      </c>
      <c r="AC43" s="40" t="str">
        <f t="shared" si="10"/>
        <v/>
      </c>
      <c r="AD43" s="40" t="str">
        <f t="shared" si="10"/>
        <v/>
      </c>
      <c r="AE43" s="40" t="str">
        <f t="shared" si="10"/>
        <v/>
      </c>
      <c r="AF43" s="40" t="str">
        <f t="shared" si="10"/>
        <v/>
      </c>
      <c r="AG43" s="40" t="str">
        <f t="shared" si="10"/>
        <v/>
      </c>
      <c r="AH43" s="40" t="str">
        <f t="shared" si="10"/>
        <v/>
      </c>
      <c r="AI43" s="40" t="str">
        <f t="shared" si="10"/>
        <v/>
      </c>
      <c r="AJ43" s="40" t="str">
        <f t="shared" si="10"/>
        <v/>
      </c>
      <c r="AK43" s="40" t="str">
        <f t="shared" si="10"/>
        <v/>
      </c>
      <c r="AL43" s="40" t="str">
        <f t="shared" si="10"/>
        <v/>
      </c>
      <c r="AM43" s="40" t="str">
        <f t="shared" si="10"/>
        <v/>
      </c>
    </row>
    <row r="44" spans="1:39" ht="3" customHeight="1" thickBot="1" x14ac:dyDescent="0.25">
      <c r="A44" s="20"/>
      <c r="B44" s="49"/>
      <c r="C44" s="50"/>
      <c r="D44" s="51"/>
      <c r="E44" s="52"/>
      <c r="F44" s="53"/>
      <c r="G44" s="54"/>
      <c r="H44" s="20"/>
      <c r="I44" s="17"/>
      <c r="J44" s="55" t="s">
        <v>29</v>
      </c>
      <c r="K44" s="56"/>
      <c r="L44" s="33" t="s">
        <v>54</v>
      </c>
      <c r="M44" s="33"/>
      <c r="N44" s="33"/>
      <c r="O44" s="33"/>
      <c r="P44" s="33"/>
      <c r="Q44" s="33"/>
      <c r="R44" s="33"/>
      <c r="S44" s="33"/>
      <c r="T44" s="33"/>
    </row>
    <row r="45" spans="1:39" ht="24.75" customHeight="1" thickBot="1" x14ac:dyDescent="0.25">
      <c r="B45" s="57">
        <f ca="1">NOW()</f>
        <v>42994.666058912037</v>
      </c>
      <c r="C45" s="58">
        <f>IF(O45&gt;0,"",X45)</f>
        <v>18.536000000000001</v>
      </c>
      <c r="D45" s="59"/>
      <c r="E45" s="60">
        <f>IF($O$45&gt;0,"-----",IF($L$5&lt;&gt;"",$L$5*E10,E10*$C$45))</f>
        <v>18.536000000000001</v>
      </c>
      <c r="F45" s="60">
        <f>IF($O$45&gt;0,"-----",IF($L$5&lt;&gt;"",$L$5*F10,F10*$C$45))</f>
        <v>37.072000000000003</v>
      </c>
      <c r="G45" s="60">
        <f>IF($O$45&gt;0,"-----",IF($L$5&lt;&gt;"",$L$5*G10,G10*$C$45))</f>
        <v>55.608000000000004</v>
      </c>
      <c r="H45" s="20"/>
      <c r="I45" s="17"/>
      <c r="J45" s="55" t="s">
        <v>29</v>
      </c>
      <c r="K45" s="61"/>
      <c r="L45" s="61"/>
      <c r="M45" s="61"/>
      <c r="N45" s="61"/>
      <c r="O45" s="62">
        <f>COUNTIF(O12:O42,"=St.")</f>
        <v>0</v>
      </c>
      <c r="P45" s="61"/>
      <c r="Q45" s="61"/>
      <c r="R45" s="9"/>
      <c r="X45" s="63">
        <f>SUM(X11:X44)</f>
        <v>18.536000000000001</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29</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29</v>
      </c>
    </row>
    <row r="50" spans="1:18" ht="3" customHeight="1" x14ac:dyDescent="0.2">
      <c r="A50" s="16"/>
      <c r="B50" s="16"/>
      <c r="C50" s="16"/>
      <c r="D50" s="16"/>
      <c r="E50" s="16"/>
      <c r="F50" s="16"/>
      <c r="G50" s="16"/>
      <c r="H50" s="16"/>
      <c r="I50" s="9"/>
      <c r="J50" s="55" t="s">
        <v>29</v>
      </c>
      <c r="K50" s="9"/>
      <c r="L50" s="9"/>
      <c r="M50" s="9"/>
      <c r="N50" s="9"/>
      <c r="O50" s="9"/>
      <c r="P50" s="9"/>
      <c r="Q50" s="9"/>
      <c r="R50" s="9"/>
    </row>
    <row r="51" spans="1:18" ht="11.25" customHeight="1" x14ac:dyDescent="0.2">
      <c r="A51" s="13"/>
      <c r="G51" s="8"/>
      <c r="H51" s="8"/>
      <c r="J51" s="73" t="s">
        <v>29</v>
      </c>
    </row>
    <row r="52" spans="1:18" s="78" customFormat="1" ht="18" hidden="1" x14ac:dyDescent="0.25">
      <c r="A52" s="74"/>
      <c r="B52" s="75" t="s">
        <v>35</v>
      </c>
      <c r="C52" s="76"/>
      <c r="D52" s="76"/>
      <c r="E52" s="76"/>
      <c r="F52" s="76"/>
      <c r="G52" s="76"/>
      <c r="H52" s="77"/>
      <c r="I52" s="77"/>
      <c r="J52" s="73" t="str">
        <f>IF(J53="X","X","")</f>
        <v/>
      </c>
      <c r="K52" s="77"/>
      <c r="L52" s="77"/>
      <c r="M52" s="77"/>
      <c r="N52" s="77"/>
      <c r="O52" s="77"/>
      <c r="P52" s="77"/>
      <c r="Q52" s="77"/>
      <c r="R52" s="77"/>
    </row>
    <row r="53" spans="1:18" s="78" customFormat="1" ht="47.25" hidden="1" customHeight="1" x14ac:dyDescent="0.25">
      <c r="A53" s="77"/>
      <c r="B53" s="98"/>
      <c r="C53" s="92"/>
      <c r="D53" s="92"/>
      <c r="E53" s="92"/>
      <c r="F53" s="92"/>
      <c r="G53" s="93"/>
      <c r="H53" s="77"/>
      <c r="I53" s="77"/>
      <c r="J53" s="73" t="str">
        <f>IF(B53&lt;&gt;"","X","")</f>
        <v/>
      </c>
      <c r="K53" s="77"/>
      <c r="L53" s="77"/>
      <c r="M53" s="77"/>
      <c r="N53" s="77"/>
      <c r="O53" s="77"/>
      <c r="P53" s="77"/>
      <c r="Q53" s="77"/>
      <c r="R53" s="77"/>
    </row>
    <row r="54" spans="1:18" ht="12.75" hidden="1" x14ac:dyDescent="0.2">
      <c r="B54" s="13"/>
      <c r="C54" s="13"/>
      <c r="D54" s="13"/>
      <c r="E54" s="13"/>
      <c r="F54" s="13"/>
      <c r="G54" s="13"/>
      <c r="H54" s="13"/>
      <c r="J54" s="73" t="str">
        <f>IF(J52="X","X","")</f>
        <v/>
      </c>
    </row>
    <row r="55" spans="1:18" s="78" customFormat="1" ht="18" x14ac:dyDescent="0.25">
      <c r="A55" s="74"/>
      <c r="B55" s="75" t="s">
        <v>65</v>
      </c>
      <c r="C55" s="76"/>
      <c r="D55" s="76"/>
      <c r="E55" s="76"/>
      <c r="F55" s="76"/>
      <c r="G55" s="76"/>
      <c r="H55" s="77"/>
      <c r="I55" s="77"/>
      <c r="J55" s="73" t="str">
        <f>IF(J56="X","X","")</f>
        <v>X</v>
      </c>
      <c r="K55" s="77"/>
      <c r="L55" s="77"/>
      <c r="M55" s="77"/>
      <c r="N55" s="77"/>
      <c r="O55" s="77"/>
      <c r="P55" s="77"/>
      <c r="Q55" s="77"/>
      <c r="R55" s="77"/>
    </row>
    <row r="56" spans="1:18" s="78" customFormat="1" ht="98.25" customHeight="1" x14ac:dyDescent="0.25">
      <c r="A56" s="77"/>
      <c r="B56" s="91" t="s">
        <v>84</v>
      </c>
      <c r="C56" s="92"/>
      <c r="D56" s="92"/>
      <c r="E56" s="92"/>
      <c r="F56" s="92"/>
      <c r="G56" s="93"/>
      <c r="H56" s="77"/>
      <c r="I56" s="77"/>
      <c r="J56" s="73" t="str">
        <f>IF(B56&lt;&gt;"","X","")</f>
        <v>X</v>
      </c>
      <c r="K56" s="77"/>
      <c r="L56" s="77"/>
      <c r="M56" s="77"/>
      <c r="N56" s="77"/>
      <c r="O56" s="77"/>
      <c r="P56" s="77"/>
      <c r="Q56" s="77"/>
      <c r="R56" s="77"/>
    </row>
    <row r="57" spans="1:18" ht="11.25" customHeight="1" x14ac:dyDescent="0.2">
      <c r="B57" s="13"/>
      <c r="C57" s="13"/>
      <c r="D57" s="13"/>
      <c r="E57" s="13"/>
      <c r="F57" s="13"/>
      <c r="G57" s="13"/>
      <c r="H57" s="13"/>
      <c r="J57" s="73" t="str">
        <f>IF(J55="X","X","")</f>
        <v>X</v>
      </c>
    </row>
    <row r="58" spans="1:18" s="78" customFormat="1" ht="18" hidden="1" x14ac:dyDescent="0.25">
      <c r="A58" s="74"/>
      <c r="B58" s="79" t="s">
        <v>11</v>
      </c>
      <c r="C58" s="80"/>
      <c r="D58" s="80"/>
      <c r="E58" s="80"/>
      <c r="F58" s="80"/>
      <c r="G58" s="80"/>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90"/>
      <c r="D59" s="90"/>
      <c r="E59" s="90"/>
      <c r="F59" s="90"/>
      <c r="G59" s="90"/>
      <c r="H59" s="77"/>
      <c r="I59" s="77"/>
      <c r="J59" s="73" t="str">
        <f>IF(C59&lt;&gt;"","X","")</f>
        <v/>
      </c>
      <c r="K59" s="77"/>
      <c r="L59" s="77"/>
      <c r="M59" s="77"/>
      <c r="N59" s="77"/>
      <c r="O59" s="77"/>
      <c r="P59" s="77"/>
      <c r="Q59" s="77"/>
      <c r="R59" s="77"/>
    </row>
    <row r="60" spans="1:18" s="78" customFormat="1" ht="18.75" hidden="1" customHeight="1" x14ac:dyDescent="0.25">
      <c r="A60" s="74"/>
      <c r="B60" s="81" t="s">
        <v>15</v>
      </c>
      <c r="C60" s="90"/>
      <c r="D60" s="90"/>
      <c r="E60" s="90"/>
      <c r="F60" s="90"/>
      <c r="G60" s="90"/>
      <c r="H60" s="77"/>
      <c r="I60" s="77"/>
      <c r="J60" s="73" t="str">
        <f>IF(C60&lt;&gt;"","X","")</f>
        <v/>
      </c>
      <c r="K60" s="77"/>
      <c r="L60" s="77"/>
      <c r="M60" s="77"/>
      <c r="N60" s="77"/>
      <c r="O60" s="77"/>
      <c r="P60" s="77"/>
      <c r="Q60" s="77"/>
      <c r="R60" s="77"/>
    </row>
    <row r="61" spans="1:18" s="78" customFormat="1" ht="47.25" hidden="1" customHeight="1" x14ac:dyDescent="0.25">
      <c r="A61" s="74"/>
      <c r="B61" s="81" t="s">
        <v>17</v>
      </c>
      <c r="C61" s="90"/>
      <c r="D61" s="90"/>
      <c r="E61" s="90"/>
      <c r="F61" s="90"/>
      <c r="G61" s="90"/>
      <c r="H61" s="77"/>
      <c r="I61" s="77"/>
      <c r="J61" s="73" t="str">
        <f>IF(C61&lt;&gt;"","X","")</f>
        <v/>
      </c>
      <c r="K61" s="77"/>
      <c r="L61" s="77"/>
      <c r="M61" s="77"/>
      <c r="N61" s="77"/>
      <c r="O61" s="77"/>
      <c r="P61" s="77"/>
      <c r="Q61" s="77"/>
      <c r="R61" s="77"/>
    </row>
    <row r="62" spans="1:18" s="78" customFormat="1" ht="12" hidden="1" customHeight="1" x14ac:dyDescent="0.25">
      <c r="A62" s="74"/>
      <c r="B62" s="81"/>
      <c r="C62" s="81"/>
      <c r="D62" s="81"/>
      <c r="E62" s="81"/>
      <c r="F62" s="81"/>
      <c r="G62" s="81"/>
      <c r="H62" s="77"/>
      <c r="I62" s="77"/>
      <c r="J62" s="73" t="str">
        <f>IF(J58="X","X","")</f>
        <v/>
      </c>
      <c r="K62" s="77"/>
      <c r="L62" s="77"/>
      <c r="M62" s="77"/>
      <c r="N62" s="77"/>
      <c r="O62" s="77"/>
      <c r="P62" s="77"/>
      <c r="Q62" s="77"/>
      <c r="R62" s="77"/>
    </row>
    <row r="63" spans="1:18" s="78" customFormat="1" ht="18.75" hidden="1" customHeight="1" x14ac:dyDescent="0.25">
      <c r="A63" s="74"/>
      <c r="B63" s="79" t="s">
        <v>13</v>
      </c>
      <c r="C63" s="82"/>
      <c r="D63" s="82"/>
      <c r="E63" s="82"/>
      <c r="F63" s="82"/>
      <c r="G63" s="82"/>
      <c r="H63" s="77"/>
      <c r="I63" s="77"/>
      <c r="J63" s="73" t="str">
        <f>IF(COUNTIF(J64:J65,"X") &gt; 0, "X","")</f>
        <v/>
      </c>
      <c r="K63" s="77"/>
      <c r="L63" s="77"/>
      <c r="M63" s="77"/>
      <c r="N63" s="77"/>
      <c r="O63" s="77"/>
      <c r="P63" s="77"/>
      <c r="Q63" s="77"/>
      <c r="R63" s="77"/>
    </row>
    <row r="64" spans="1:18" s="78" customFormat="1" ht="18.75" hidden="1" customHeight="1" x14ac:dyDescent="0.25">
      <c r="A64" s="74"/>
      <c r="B64" s="81" t="s">
        <v>12</v>
      </c>
      <c r="C64" s="90"/>
      <c r="D64" s="90"/>
      <c r="E64" s="90"/>
      <c r="F64" s="90"/>
      <c r="G64" s="90"/>
      <c r="H64" s="77"/>
      <c r="I64" s="77"/>
      <c r="J64" s="73" t="str">
        <f>IF(C64&lt;&gt;"","X","")</f>
        <v/>
      </c>
      <c r="K64" s="77"/>
      <c r="L64" s="77"/>
      <c r="M64" s="77"/>
      <c r="N64" s="77"/>
      <c r="O64" s="77"/>
      <c r="P64" s="77"/>
      <c r="Q64" s="77"/>
      <c r="R64" s="77"/>
    </row>
    <row r="65" spans="1:18" s="78" customFormat="1" ht="18.75" hidden="1" customHeight="1" x14ac:dyDescent="0.25">
      <c r="A65" s="74"/>
      <c r="B65" s="81" t="s">
        <v>15</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17</v>
      </c>
      <c r="C66" s="90"/>
      <c r="D66" s="90"/>
      <c r="E66" s="90"/>
      <c r="F66" s="90"/>
      <c r="G66" s="90"/>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41</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42</v>
      </c>
      <c r="C69" s="90"/>
      <c r="D69" s="90"/>
      <c r="E69" s="90"/>
      <c r="F69" s="90"/>
      <c r="G69" s="90"/>
      <c r="H69" s="77"/>
      <c r="I69" s="77"/>
      <c r="J69" s="73" t="str">
        <f>IF(C69&lt;&gt;"","X","")</f>
        <v/>
      </c>
      <c r="K69" s="77"/>
      <c r="L69" s="77"/>
      <c r="M69" s="77"/>
      <c r="N69" s="77"/>
      <c r="O69" s="77"/>
      <c r="P69" s="77"/>
      <c r="Q69" s="77"/>
      <c r="R69" s="77"/>
    </row>
    <row r="70" spans="1:18" s="78" customFormat="1" ht="18.75" hidden="1" customHeight="1" x14ac:dyDescent="0.25">
      <c r="A70" s="74"/>
      <c r="B70" s="81" t="s">
        <v>17</v>
      </c>
      <c r="C70" s="90"/>
      <c r="D70" s="90"/>
      <c r="E70" s="90"/>
      <c r="F70" s="90"/>
      <c r="G70" s="90"/>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14</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90"/>
      <c r="D73" s="90"/>
      <c r="E73" s="90"/>
      <c r="F73" s="90"/>
      <c r="G73" s="90"/>
      <c r="H73" s="77"/>
      <c r="I73" s="77"/>
      <c r="J73" s="73" t="str">
        <f>IF(C73&lt;&gt;"","X","")</f>
        <v/>
      </c>
      <c r="K73" s="77"/>
      <c r="L73" s="77"/>
      <c r="M73" s="77"/>
      <c r="N73" s="77"/>
      <c r="O73" s="77"/>
      <c r="P73" s="77"/>
      <c r="Q73" s="77"/>
      <c r="R73" s="77"/>
    </row>
    <row r="74" spans="1:18" s="78" customFormat="1" ht="18.75" hidden="1" customHeight="1" x14ac:dyDescent="0.25">
      <c r="A74" s="74"/>
      <c r="B74" s="81" t="s">
        <v>15</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17</v>
      </c>
      <c r="C75" s="90"/>
      <c r="D75" s="90"/>
      <c r="E75" s="90"/>
      <c r="F75" s="90"/>
      <c r="G75" s="90"/>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customHeight="1" x14ac:dyDescent="0.25">
      <c r="A77" s="74"/>
      <c r="B77" s="79" t="s">
        <v>30</v>
      </c>
      <c r="C77" s="82"/>
      <c r="D77" s="82"/>
      <c r="E77" s="82"/>
      <c r="F77" s="82"/>
      <c r="G77" s="82"/>
      <c r="H77" s="77"/>
      <c r="I77" s="77"/>
      <c r="J77" s="73" t="str">
        <f>IF(COUNTIF(J78:J80,"X") &gt; 0, "X","")</f>
        <v>X</v>
      </c>
      <c r="K77" s="77"/>
      <c r="L77" s="77"/>
      <c r="M77" s="77"/>
      <c r="N77" s="77"/>
      <c r="O77" s="77"/>
      <c r="P77" s="77"/>
      <c r="Q77" s="77"/>
      <c r="R77" s="77"/>
    </row>
    <row r="78" spans="1:18" s="78" customFormat="1" ht="18.75" customHeight="1" x14ac:dyDescent="0.25">
      <c r="A78" s="74"/>
      <c r="B78" s="83" t="s">
        <v>16</v>
      </c>
      <c r="C78" s="90" t="s">
        <v>85</v>
      </c>
      <c r="D78" s="90"/>
      <c r="E78" s="90"/>
      <c r="F78" s="90"/>
      <c r="G78" s="90"/>
      <c r="H78" s="77"/>
      <c r="I78" s="77"/>
      <c r="J78" s="73" t="str">
        <f>IF(C78&lt;&gt;"","X","")</f>
        <v>X</v>
      </c>
      <c r="K78" s="77"/>
      <c r="L78" s="77"/>
      <c r="M78" s="77"/>
      <c r="N78" s="77"/>
      <c r="O78" s="77"/>
      <c r="P78" s="77"/>
      <c r="Q78" s="77"/>
      <c r="R78" s="77"/>
    </row>
    <row r="79" spans="1:18" s="78" customFormat="1" ht="18.75" hidden="1" customHeight="1" x14ac:dyDescent="0.25">
      <c r="A79" s="74"/>
      <c r="B79" s="81" t="s">
        <v>15</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17</v>
      </c>
      <c r="C80" s="90"/>
      <c r="D80" s="90"/>
      <c r="E80" s="90"/>
      <c r="F80" s="90"/>
      <c r="G80" s="90"/>
      <c r="H80" s="77"/>
      <c r="I80" s="77"/>
      <c r="J80" s="73" t="str">
        <f>IF(C80&lt;&gt;"","X","")</f>
        <v/>
      </c>
      <c r="K80" s="77"/>
      <c r="L80" s="77"/>
      <c r="M80" s="77"/>
      <c r="N80" s="77"/>
      <c r="O80" s="77"/>
      <c r="P80" s="77"/>
      <c r="Q80" s="77"/>
      <c r="R80" s="77"/>
    </row>
    <row r="81" spans="1:18" s="78" customFormat="1" ht="12" customHeight="1" x14ac:dyDescent="0.25">
      <c r="A81" s="74"/>
      <c r="B81" s="81"/>
      <c r="C81" s="82"/>
      <c r="D81" s="82"/>
      <c r="E81" s="82"/>
      <c r="F81" s="82"/>
      <c r="G81" s="82"/>
      <c r="H81" s="77"/>
      <c r="I81" s="77"/>
      <c r="J81" s="73" t="str">
        <f>IF(J77="X","X","")</f>
        <v>X</v>
      </c>
      <c r="K81" s="77"/>
      <c r="L81" s="77"/>
      <c r="M81" s="77"/>
      <c r="N81" s="77"/>
      <c r="O81" s="77"/>
      <c r="P81" s="77"/>
      <c r="Q81" s="77"/>
      <c r="R81" s="77"/>
    </row>
    <row r="82" spans="1:18" s="78" customFormat="1" ht="18.75" customHeight="1" x14ac:dyDescent="0.25">
      <c r="A82" s="74"/>
      <c r="B82" s="79" t="s">
        <v>18</v>
      </c>
      <c r="C82" s="82"/>
      <c r="D82" s="82"/>
      <c r="E82" s="82"/>
      <c r="F82" s="82"/>
      <c r="G82" s="82"/>
      <c r="H82" s="77"/>
      <c r="I82" s="77"/>
      <c r="J82" s="73" t="str">
        <f>IF(COUNTIF(J83:J86,"X") &gt; 0, "X","")</f>
        <v>X</v>
      </c>
      <c r="K82" s="77"/>
      <c r="L82" s="77"/>
      <c r="M82" s="77"/>
      <c r="N82" s="77"/>
      <c r="O82" s="77"/>
      <c r="P82" s="77"/>
      <c r="Q82" s="77"/>
      <c r="R82" s="77"/>
    </row>
    <row r="83" spans="1:18" s="78" customFormat="1" ht="18.75" customHeight="1" x14ac:dyDescent="0.25">
      <c r="A83" s="74"/>
      <c r="B83" s="83" t="s">
        <v>19</v>
      </c>
      <c r="C83" s="90" t="s">
        <v>88</v>
      </c>
      <c r="D83" s="90"/>
      <c r="E83" s="90"/>
      <c r="F83" s="90"/>
      <c r="G83" s="90"/>
      <c r="H83" s="77"/>
      <c r="I83" s="77"/>
      <c r="J83" s="73" t="str">
        <f>IF(C83&lt;&gt;"","X","")</f>
        <v>X</v>
      </c>
      <c r="K83" s="77"/>
      <c r="L83" s="77"/>
      <c r="M83" s="77"/>
      <c r="N83" s="77"/>
      <c r="O83" s="77"/>
      <c r="P83" s="77"/>
      <c r="Q83" s="77"/>
      <c r="R83" s="77"/>
    </row>
    <row r="84" spans="1:18" s="78" customFormat="1" ht="18.75" customHeight="1" x14ac:dyDescent="0.25">
      <c r="A84" s="74"/>
      <c r="B84" s="81" t="s">
        <v>20</v>
      </c>
      <c r="C84" s="90" t="s">
        <v>86</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8</v>
      </c>
      <c r="C85" s="90" t="s">
        <v>76</v>
      </c>
      <c r="D85" s="90"/>
      <c r="E85" s="90"/>
      <c r="F85" s="90"/>
      <c r="G85" s="90"/>
      <c r="H85" s="77"/>
      <c r="I85" s="77"/>
      <c r="J85" s="73" t="str">
        <f>IF(C85&lt;&gt;"","X","")</f>
        <v>X</v>
      </c>
      <c r="K85" s="77"/>
      <c r="L85" s="77"/>
      <c r="M85" s="77"/>
      <c r="N85" s="77"/>
      <c r="O85" s="77"/>
      <c r="P85" s="77"/>
      <c r="Q85" s="77"/>
      <c r="R85" s="77"/>
    </row>
    <row r="86" spans="1:18" s="78" customFormat="1" ht="38.25" customHeight="1" x14ac:dyDescent="0.25">
      <c r="A86" s="74"/>
      <c r="B86" s="81" t="s">
        <v>9</v>
      </c>
      <c r="C86" s="90" t="s">
        <v>87</v>
      </c>
      <c r="D86" s="90"/>
      <c r="E86" s="90"/>
      <c r="F86" s="90"/>
      <c r="G86" s="90"/>
      <c r="H86" s="77"/>
      <c r="I86" s="77"/>
      <c r="J86" s="73" t="str">
        <f>IF(C86&lt;&gt;"","X","")</f>
        <v>X</v>
      </c>
      <c r="K86" s="77"/>
      <c r="L86" s="77"/>
      <c r="M86" s="77"/>
      <c r="N86" s="77"/>
      <c r="O86" s="77"/>
      <c r="P86" s="77"/>
      <c r="Q86" s="77"/>
      <c r="R86" s="77"/>
    </row>
    <row r="87" spans="1:18" s="78" customFormat="1" ht="12"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50</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51</v>
      </c>
      <c r="C89" s="90"/>
      <c r="D89" s="90"/>
      <c r="E89" s="90"/>
      <c r="F89" s="90"/>
      <c r="G89" s="90"/>
      <c r="H89" s="77"/>
      <c r="I89" s="77"/>
      <c r="J89" s="73" t="str">
        <f>IF(C89&lt;&gt;"","X","")</f>
        <v/>
      </c>
      <c r="K89" s="77"/>
      <c r="L89" s="77"/>
      <c r="M89" s="77"/>
      <c r="N89" s="77"/>
      <c r="O89" s="77"/>
      <c r="P89" s="77"/>
      <c r="Q89" s="77"/>
      <c r="R89" s="77"/>
    </row>
    <row r="90" spans="1:18" s="78" customFormat="1" ht="18.75" hidden="1" customHeight="1" x14ac:dyDescent="0.25">
      <c r="A90" s="74"/>
      <c r="B90" s="81" t="s">
        <v>52</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53</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customHeight="1" x14ac:dyDescent="0.25">
      <c r="A93" s="74"/>
      <c r="B93" s="79" t="s">
        <v>21</v>
      </c>
      <c r="C93" s="82"/>
      <c r="D93" s="82"/>
      <c r="E93" s="82"/>
      <c r="F93" s="82"/>
      <c r="G93" s="82"/>
      <c r="H93" s="77"/>
      <c r="I93" s="77"/>
      <c r="J93" s="73" t="str">
        <f>IF(COUNTIF(J94:J97,"X") &gt; 0, "X","")</f>
        <v>X</v>
      </c>
      <c r="K93" s="77"/>
      <c r="L93" s="77"/>
      <c r="M93" s="77"/>
      <c r="N93" s="77"/>
      <c r="O93" s="77"/>
      <c r="P93" s="77"/>
      <c r="Q93" s="77"/>
      <c r="R93" s="77"/>
    </row>
    <row r="94" spans="1:18" s="78" customFormat="1" ht="18.75" customHeight="1" x14ac:dyDescent="0.25">
      <c r="A94" s="74"/>
      <c r="B94" s="83" t="s">
        <v>22</v>
      </c>
      <c r="C94" s="90" t="s">
        <v>89</v>
      </c>
      <c r="D94" s="90"/>
      <c r="E94" s="90"/>
      <c r="F94" s="90"/>
      <c r="G94" s="90"/>
      <c r="H94" s="77"/>
      <c r="I94" s="77"/>
      <c r="J94" s="73" t="str">
        <f>IF(C94&lt;&gt;"","X","")</f>
        <v>X</v>
      </c>
      <c r="K94" s="77"/>
      <c r="L94" s="77"/>
      <c r="M94" s="77"/>
      <c r="N94" s="77"/>
      <c r="O94" s="77"/>
      <c r="P94" s="77"/>
      <c r="Q94" s="77"/>
      <c r="R94" s="77"/>
    </row>
    <row r="95" spans="1:18" s="78" customFormat="1" ht="75.75" customHeight="1" x14ac:dyDescent="0.25">
      <c r="A95" s="74"/>
      <c r="B95" s="83" t="s">
        <v>23</v>
      </c>
      <c r="C95" s="90" t="s">
        <v>92</v>
      </c>
      <c r="D95" s="90"/>
      <c r="E95" s="90"/>
      <c r="F95" s="90"/>
      <c r="G95" s="90"/>
      <c r="H95" s="77"/>
      <c r="I95" s="77"/>
      <c r="J95" s="73" t="str">
        <f>IF(C95&lt;&gt;"","X","")</f>
        <v>X</v>
      </c>
      <c r="K95" s="77"/>
      <c r="L95" s="77"/>
      <c r="M95" s="77"/>
      <c r="N95" s="77"/>
      <c r="O95" s="77"/>
      <c r="P95" s="77"/>
      <c r="Q95" s="77"/>
      <c r="R95" s="77"/>
    </row>
    <row r="96" spans="1:18" s="78" customFormat="1" ht="18.75" hidden="1" customHeight="1" x14ac:dyDescent="0.25">
      <c r="A96" s="74"/>
      <c r="B96" s="83" t="s">
        <v>24</v>
      </c>
      <c r="C96" s="90"/>
      <c r="D96" s="90"/>
      <c r="E96" s="90"/>
      <c r="F96" s="90"/>
      <c r="G96" s="90"/>
      <c r="H96" s="77"/>
      <c r="I96" s="77"/>
      <c r="J96" s="73" t="str">
        <f>IF(C96&lt;&gt;"","X","")</f>
        <v/>
      </c>
      <c r="K96" s="77"/>
      <c r="L96" s="77"/>
      <c r="M96" s="77"/>
      <c r="N96" s="77"/>
      <c r="O96" s="77"/>
      <c r="P96" s="77"/>
      <c r="Q96" s="77"/>
      <c r="R96" s="77"/>
    </row>
    <row r="97" spans="1:18" s="78" customFormat="1" ht="70.5" hidden="1" customHeight="1" x14ac:dyDescent="0.25">
      <c r="A97" s="74"/>
      <c r="B97" s="81" t="s">
        <v>23</v>
      </c>
      <c r="C97" s="90"/>
      <c r="D97" s="90"/>
      <c r="E97" s="90"/>
      <c r="F97" s="90"/>
      <c r="G97" s="90"/>
      <c r="H97" s="77"/>
      <c r="I97" s="77"/>
      <c r="J97" s="73" t="str">
        <f>IF(C97&lt;&gt;"","X","")</f>
        <v/>
      </c>
      <c r="K97" s="77"/>
      <c r="L97" s="77"/>
      <c r="M97" s="77"/>
      <c r="N97" s="77"/>
      <c r="O97" s="77"/>
      <c r="P97" s="77"/>
      <c r="Q97" s="77"/>
      <c r="R97" s="77"/>
    </row>
    <row r="98" spans="1:18" s="78" customFormat="1" ht="12" customHeight="1" x14ac:dyDescent="0.25">
      <c r="A98" s="74"/>
      <c r="B98" s="81"/>
      <c r="C98" s="82"/>
      <c r="D98" s="82"/>
      <c r="E98" s="82"/>
      <c r="F98" s="82"/>
      <c r="G98" s="82"/>
      <c r="H98" s="77"/>
      <c r="I98" s="77"/>
      <c r="J98" s="73" t="str">
        <f>IF(J93="X","X","")</f>
        <v>X</v>
      </c>
      <c r="K98" s="77"/>
      <c r="L98" s="77"/>
      <c r="M98" s="77"/>
      <c r="N98" s="77"/>
      <c r="O98" s="77"/>
      <c r="P98" s="77"/>
      <c r="Q98" s="77"/>
      <c r="R98" s="77"/>
    </row>
    <row r="99" spans="1:18" s="78" customFormat="1" ht="18.75" customHeight="1" x14ac:dyDescent="0.25">
      <c r="A99" s="74"/>
      <c r="B99" s="79" t="s">
        <v>32</v>
      </c>
      <c r="C99" s="82"/>
      <c r="D99" s="82"/>
      <c r="E99" s="82"/>
      <c r="F99" s="82"/>
      <c r="G99" s="82"/>
      <c r="H99" s="77"/>
      <c r="I99" s="77"/>
      <c r="J99" s="73" t="str">
        <f>IF(COUNTIF(J100:J101,"X") &gt; 0, "X","")</f>
        <v>X</v>
      </c>
      <c r="K99" s="77"/>
      <c r="L99" s="77"/>
      <c r="M99" s="77"/>
      <c r="N99" s="77"/>
      <c r="O99" s="77"/>
      <c r="P99" s="77"/>
      <c r="Q99" s="77"/>
      <c r="R99" s="77"/>
    </row>
    <row r="100" spans="1:18" s="78" customFormat="1" ht="18.75" hidden="1" customHeight="1" x14ac:dyDescent="0.25">
      <c r="A100" s="74"/>
      <c r="B100" s="83" t="s">
        <v>2</v>
      </c>
      <c r="C100" s="90"/>
      <c r="D100" s="90"/>
      <c r="E100" s="90"/>
      <c r="F100" s="90"/>
      <c r="G100" s="90"/>
      <c r="H100" s="77"/>
      <c r="I100" s="77"/>
      <c r="J100" s="73" t="str">
        <f>IF(C100&lt;&gt;"","X","")</f>
        <v/>
      </c>
      <c r="K100" s="77"/>
      <c r="L100" s="77"/>
      <c r="M100" s="77"/>
      <c r="N100" s="77"/>
      <c r="O100" s="77"/>
      <c r="P100" s="77"/>
      <c r="Q100" s="77"/>
      <c r="R100" s="77"/>
    </row>
    <row r="101" spans="1:18" s="78" customFormat="1" ht="24" customHeight="1" x14ac:dyDescent="0.25">
      <c r="A101" s="74"/>
      <c r="B101" s="83" t="s">
        <v>33</v>
      </c>
      <c r="C101" s="90" t="s">
        <v>91</v>
      </c>
      <c r="D101" s="90"/>
      <c r="E101" s="90"/>
      <c r="F101" s="90"/>
      <c r="G101" s="90"/>
      <c r="H101" s="77"/>
      <c r="I101" s="77"/>
      <c r="J101" s="73" t="str">
        <f>IF(C101&lt;&gt;"","X","")</f>
        <v>X</v>
      </c>
      <c r="K101" s="77"/>
      <c r="L101" s="77"/>
      <c r="M101" s="77"/>
      <c r="N101" s="77"/>
      <c r="O101" s="77"/>
      <c r="P101" s="77"/>
      <c r="Q101" s="77"/>
      <c r="R101" s="77"/>
    </row>
    <row r="102" spans="1:18" s="78" customFormat="1" ht="12" customHeight="1" x14ac:dyDescent="0.25">
      <c r="A102" s="74"/>
      <c r="B102" s="81"/>
      <c r="C102" s="82"/>
      <c r="D102" s="82"/>
      <c r="E102" s="82"/>
      <c r="F102" s="82"/>
      <c r="G102" s="82"/>
      <c r="H102" s="77"/>
      <c r="I102" s="77"/>
      <c r="J102" s="73" t="str">
        <f>IF(J99="X","X","")</f>
        <v>X</v>
      </c>
      <c r="K102" s="77"/>
      <c r="L102" s="77"/>
      <c r="M102" s="77"/>
      <c r="N102" s="77"/>
      <c r="O102" s="77"/>
      <c r="P102" s="77"/>
      <c r="Q102" s="77"/>
      <c r="R102" s="77"/>
    </row>
    <row r="103" spans="1:18" s="78" customFormat="1" ht="18.75" hidden="1" customHeight="1" x14ac:dyDescent="0.25">
      <c r="A103" s="74"/>
      <c r="B103" s="79" t="s">
        <v>36</v>
      </c>
      <c r="C103" s="82"/>
      <c r="D103" s="82"/>
      <c r="E103" s="82"/>
      <c r="F103" s="82"/>
      <c r="G103" s="82"/>
      <c r="H103" s="77"/>
      <c r="I103" s="77"/>
      <c r="J103" s="73" t="str">
        <f>IF(COUNTIF(J104:J107,"X") &gt; 0, "X","")</f>
        <v/>
      </c>
      <c r="K103" s="77"/>
      <c r="L103" s="77"/>
      <c r="M103" s="77"/>
      <c r="N103" s="77"/>
      <c r="O103" s="77"/>
      <c r="P103" s="77"/>
      <c r="Q103" s="77"/>
      <c r="R103" s="77"/>
    </row>
    <row r="104" spans="1:18" s="78" customFormat="1" ht="18.75" hidden="1" customHeight="1" x14ac:dyDescent="0.25">
      <c r="A104" s="74"/>
      <c r="B104" s="83" t="s">
        <v>15</v>
      </c>
      <c r="C104" s="90"/>
      <c r="D104" s="90"/>
      <c r="E104" s="90"/>
      <c r="F104" s="90"/>
      <c r="G104" s="90"/>
      <c r="H104" s="77"/>
      <c r="I104" s="77"/>
      <c r="J104" s="73" t="str">
        <f>IF(C104&lt;&gt;"","X","")</f>
        <v/>
      </c>
      <c r="K104" s="77"/>
      <c r="L104" s="77"/>
      <c r="M104" s="77"/>
      <c r="N104" s="77"/>
      <c r="O104" s="77"/>
      <c r="P104" s="77"/>
      <c r="Q104" s="77"/>
      <c r="R104" s="77"/>
    </row>
    <row r="105" spans="1:18" s="78" customFormat="1" ht="18.75" hidden="1" customHeight="1" x14ac:dyDescent="0.25">
      <c r="A105" s="74"/>
      <c r="B105" s="83" t="s">
        <v>37</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1" t="s">
        <v>38</v>
      </c>
      <c r="C106" s="90"/>
      <c r="D106" s="90"/>
      <c r="E106" s="90"/>
      <c r="F106" s="90"/>
      <c r="G106" s="90"/>
      <c r="H106" s="77"/>
      <c r="I106" s="77"/>
      <c r="J106" s="73" t="str">
        <f>IF(C106&lt;&gt;"","X","")</f>
        <v/>
      </c>
      <c r="K106" s="77"/>
      <c r="L106" s="77"/>
      <c r="M106" s="77"/>
      <c r="N106" s="77"/>
      <c r="O106" s="77"/>
      <c r="P106" s="77"/>
      <c r="Q106" s="77"/>
      <c r="R106" s="77"/>
    </row>
    <row r="107" spans="1:18" s="78" customFormat="1" ht="70.5" hidden="1" customHeight="1" x14ac:dyDescent="0.25">
      <c r="A107" s="74"/>
      <c r="B107" s="83" t="s">
        <v>23</v>
      </c>
      <c r="C107" s="90"/>
      <c r="D107" s="90"/>
      <c r="E107" s="90"/>
      <c r="F107" s="90"/>
      <c r="G107" s="90"/>
      <c r="H107" s="77"/>
      <c r="I107" s="77"/>
      <c r="J107" s="73" t="str">
        <f>IF(C107&lt;&gt;"","X","")</f>
        <v/>
      </c>
      <c r="K107" s="77"/>
      <c r="L107" s="77"/>
      <c r="M107" s="77"/>
      <c r="N107" s="77"/>
      <c r="O107" s="77"/>
      <c r="P107" s="77"/>
      <c r="Q107" s="77"/>
      <c r="R107" s="77"/>
    </row>
    <row r="108" spans="1:18" s="78" customFormat="1" ht="12" hidden="1" customHeight="1" x14ac:dyDescent="0.25">
      <c r="A108" s="74"/>
      <c r="B108" s="81"/>
      <c r="C108" s="82"/>
      <c r="D108" s="82"/>
      <c r="E108" s="82"/>
      <c r="F108" s="82"/>
      <c r="G108" s="82"/>
      <c r="H108" s="77"/>
      <c r="I108" s="77"/>
      <c r="J108" s="73" t="str">
        <f>IF(J103="X","X","")</f>
        <v/>
      </c>
      <c r="K108" s="77"/>
      <c r="L108" s="77"/>
      <c r="M108" s="77"/>
      <c r="N108" s="77"/>
      <c r="O108" s="77"/>
      <c r="P108" s="77"/>
      <c r="Q108" s="77"/>
      <c r="R108" s="77"/>
    </row>
    <row r="109" spans="1:18" s="78" customFormat="1" ht="18.75" customHeight="1" x14ac:dyDescent="0.25">
      <c r="A109" s="74"/>
      <c r="B109" s="79" t="s">
        <v>39</v>
      </c>
      <c r="C109" s="82"/>
      <c r="D109" s="82"/>
      <c r="E109" s="82"/>
      <c r="F109" s="82"/>
      <c r="G109" s="82"/>
      <c r="H109" s="77"/>
      <c r="I109" s="77"/>
      <c r="J109" s="73" t="str">
        <f>IF(COUNTIF(J110,"X") &gt; 0, "X","")</f>
        <v>X</v>
      </c>
      <c r="K109" s="77"/>
      <c r="L109" s="77"/>
      <c r="M109" s="77"/>
      <c r="N109" s="77"/>
      <c r="O109" s="77"/>
      <c r="P109" s="77"/>
      <c r="Q109" s="77"/>
      <c r="R109" s="77"/>
    </row>
    <row r="110" spans="1:18" s="78" customFormat="1" ht="41.25" customHeight="1" x14ac:dyDescent="0.25">
      <c r="A110" s="74"/>
      <c r="B110" s="83" t="s">
        <v>40</v>
      </c>
      <c r="C110" s="90" t="s">
        <v>93</v>
      </c>
      <c r="D110" s="90"/>
      <c r="E110" s="90"/>
      <c r="F110" s="90"/>
      <c r="G110" s="90"/>
      <c r="H110" s="77"/>
      <c r="I110" s="77"/>
      <c r="J110" s="73" t="str">
        <f>IF(C110&lt;&gt;"","X","")</f>
        <v>X</v>
      </c>
      <c r="K110" s="77"/>
      <c r="L110" s="77"/>
      <c r="M110" s="77"/>
      <c r="N110" s="77"/>
      <c r="O110" s="77"/>
      <c r="P110" s="77"/>
      <c r="Q110" s="77"/>
      <c r="R110" s="77"/>
    </row>
    <row r="111" spans="1:18" s="78" customFormat="1" ht="12" customHeight="1" x14ac:dyDescent="0.25">
      <c r="A111" s="74"/>
      <c r="B111" s="81"/>
      <c r="C111" s="82"/>
      <c r="D111" s="82"/>
      <c r="E111" s="82"/>
      <c r="F111" s="82"/>
      <c r="G111" s="82"/>
      <c r="H111" s="77"/>
      <c r="I111" s="77"/>
      <c r="J111" s="73" t="str">
        <f>IF(J109="X","X","")</f>
        <v>X</v>
      </c>
      <c r="K111" s="77"/>
      <c r="L111" s="77"/>
      <c r="M111" s="77"/>
      <c r="N111" s="77"/>
      <c r="O111" s="77"/>
      <c r="P111" s="77"/>
      <c r="Q111" s="77"/>
      <c r="R111" s="77"/>
    </row>
    <row r="112" spans="1:18" s="78" customFormat="1" ht="18.75" customHeight="1" x14ac:dyDescent="0.25">
      <c r="A112" s="74"/>
      <c r="B112" s="79" t="s">
        <v>25</v>
      </c>
      <c r="C112" s="82"/>
      <c r="D112" s="82"/>
      <c r="E112" s="82"/>
      <c r="F112" s="82"/>
      <c r="G112" s="82"/>
      <c r="H112" s="77"/>
      <c r="I112" s="77"/>
      <c r="J112" s="73" t="str">
        <f>IF(COUNTIF(J113:J116,"X") &gt; 0, "X","")</f>
        <v>X</v>
      </c>
      <c r="K112" s="77"/>
      <c r="L112" s="77"/>
      <c r="M112" s="77"/>
      <c r="N112" s="77"/>
      <c r="O112" s="77"/>
      <c r="P112" s="77"/>
      <c r="Q112" s="77"/>
      <c r="R112" s="77"/>
    </row>
    <row r="113" spans="1:18" s="78" customFormat="1" ht="18.75" hidden="1" customHeight="1" x14ac:dyDescent="0.25">
      <c r="A113" s="74"/>
      <c r="B113" s="83" t="s">
        <v>26</v>
      </c>
      <c r="C113" s="90"/>
      <c r="D113" s="90"/>
      <c r="E113" s="90"/>
      <c r="F113" s="90"/>
      <c r="G113" s="90"/>
      <c r="H113" s="77"/>
      <c r="I113" s="77"/>
      <c r="J113" s="73" t="str">
        <f>IF(C113&lt;&gt;"","X","")</f>
        <v/>
      </c>
      <c r="K113" s="77"/>
      <c r="L113" s="77"/>
      <c r="M113" s="77"/>
      <c r="N113" s="77"/>
      <c r="O113" s="77"/>
      <c r="P113" s="77"/>
      <c r="Q113" s="77"/>
      <c r="R113" s="77"/>
    </row>
    <row r="114" spans="1:18" s="78" customFormat="1" ht="18.75" hidden="1" customHeight="1" x14ac:dyDescent="0.25">
      <c r="A114" s="74"/>
      <c r="B114" s="83" t="s">
        <v>27</v>
      </c>
      <c r="C114" s="90"/>
      <c r="D114" s="90"/>
      <c r="E114" s="90"/>
      <c r="F114" s="90"/>
      <c r="G114" s="90"/>
      <c r="H114" s="77"/>
      <c r="I114" s="77"/>
      <c r="J114" s="73" t="str">
        <f>IF(C114&lt;&gt;"","X","")</f>
        <v/>
      </c>
      <c r="K114" s="77"/>
      <c r="L114" s="77"/>
      <c r="M114" s="77"/>
      <c r="N114" s="77"/>
      <c r="O114" s="77"/>
      <c r="P114" s="77"/>
      <c r="Q114" s="77"/>
      <c r="R114" s="77"/>
    </row>
    <row r="115" spans="1:18" s="78" customFormat="1" ht="21.75" customHeight="1" x14ac:dyDescent="0.25">
      <c r="A115" s="74"/>
      <c r="B115" s="81" t="s">
        <v>28</v>
      </c>
      <c r="C115" s="90" t="s">
        <v>90</v>
      </c>
      <c r="D115" s="90"/>
      <c r="E115" s="90"/>
      <c r="F115" s="90"/>
      <c r="G115" s="90"/>
      <c r="H115" s="77"/>
      <c r="I115" s="77"/>
      <c r="J115" s="73" t="str">
        <f>IF(C115&lt;&gt;"","X","")</f>
        <v>X</v>
      </c>
      <c r="K115" s="77"/>
      <c r="L115" s="77"/>
      <c r="M115" s="77"/>
      <c r="N115" s="77"/>
      <c r="O115" s="77"/>
      <c r="P115" s="77"/>
      <c r="Q115" s="77"/>
      <c r="R115" s="77"/>
    </row>
    <row r="116" spans="1:18" s="78" customFormat="1" ht="24" customHeight="1" x14ac:dyDescent="0.25">
      <c r="A116" s="74"/>
      <c r="B116" s="83" t="s">
        <v>23</v>
      </c>
      <c r="C116" s="90" t="s">
        <v>78</v>
      </c>
      <c r="D116" s="90"/>
      <c r="E116" s="90"/>
      <c r="F116" s="90"/>
      <c r="G116" s="90"/>
      <c r="H116" s="77"/>
      <c r="I116" s="77"/>
      <c r="J116" s="73" t="str">
        <f>IF(C116&lt;&gt;"","X","")</f>
        <v>X</v>
      </c>
      <c r="K116" s="77"/>
      <c r="L116" s="77"/>
      <c r="M116" s="77"/>
      <c r="N116" s="77"/>
      <c r="O116" s="77"/>
      <c r="P116" s="77"/>
      <c r="Q116" s="77"/>
      <c r="R116" s="77"/>
    </row>
    <row r="117" spans="1:18" s="78" customFormat="1" ht="12" customHeight="1" x14ac:dyDescent="0.25">
      <c r="A117" s="74"/>
      <c r="B117" s="81"/>
      <c r="C117" s="82"/>
      <c r="D117" s="82"/>
      <c r="E117" s="82"/>
      <c r="F117" s="82"/>
      <c r="G117" s="82"/>
      <c r="H117" s="74"/>
      <c r="I117" s="77"/>
      <c r="J117" s="73" t="str">
        <f>IF(J112="X","X","")</f>
        <v>X</v>
      </c>
      <c r="K117" s="77"/>
      <c r="L117" s="77"/>
      <c r="M117" s="77"/>
      <c r="N117" s="77"/>
      <c r="O117" s="77"/>
      <c r="P117" s="77"/>
      <c r="Q117" s="77"/>
      <c r="R117" s="77"/>
    </row>
    <row r="118" spans="1:18" s="78" customFormat="1" ht="18" x14ac:dyDescent="0.25">
      <c r="A118" s="74"/>
      <c r="B118" s="75" t="s">
        <v>67</v>
      </c>
      <c r="C118" s="76"/>
      <c r="D118" s="76"/>
      <c r="E118" s="76"/>
      <c r="F118" s="76"/>
      <c r="G118" s="76"/>
      <c r="H118" s="77"/>
      <c r="I118" s="77"/>
      <c r="J118" s="73" t="str">
        <f>IF(J119="X","X","")</f>
        <v>X</v>
      </c>
      <c r="K118" s="77"/>
      <c r="L118" s="77"/>
      <c r="M118" s="77"/>
      <c r="N118" s="77"/>
      <c r="O118" s="77"/>
      <c r="P118" s="77"/>
      <c r="Q118" s="77"/>
      <c r="R118" s="77"/>
    </row>
    <row r="119" spans="1:18" s="78" customFormat="1" ht="41.25" customHeight="1" x14ac:dyDescent="0.25">
      <c r="A119" s="77"/>
      <c r="B119" s="91" t="s">
        <v>79</v>
      </c>
      <c r="C119" s="92"/>
      <c r="D119" s="92"/>
      <c r="E119" s="92"/>
      <c r="F119" s="92"/>
      <c r="G119" s="93"/>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 ref="B119:G119"/>
    <mergeCell ref="C100:G100"/>
    <mergeCell ref="C101:G101"/>
    <mergeCell ref="C113:G113"/>
    <mergeCell ref="C114:G114"/>
    <mergeCell ref="C115:G115"/>
    <mergeCell ref="C116:G116"/>
    <mergeCell ref="C104:G104"/>
    <mergeCell ref="C105:G105"/>
    <mergeCell ref="C107:G107"/>
    <mergeCell ref="C110:G110"/>
    <mergeCell ref="C106:G106"/>
    <mergeCell ref="S7:S10"/>
    <mergeCell ref="C59:G59"/>
    <mergeCell ref="C60:G60"/>
    <mergeCell ref="C64:G64"/>
    <mergeCell ref="B53:G53"/>
    <mergeCell ref="Q7:Q10"/>
    <mergeCell ref="L7:L10"/>
    <mergeCell ref="O7:O10"/>
    <mergeCell ref="M7:M10"/>
    <mergeCell ref="B43:G43"/>
    <mergeCell ref="C90:G90"/>
    <mergeCell ref="C91:G91"/>
    <mergeCell ref="C74:G74"/>
    <mergeCell ref="C75:G75"/>
    <mergeCell ref="C3:G3"/>
    <mergeCell ref="B3:B5"/>
    <mergeCell ref="C5:G5"/>
    <mergeCell ref="C69:G69"/>
    <mergeCell ref="C66:G66"/>
    <mergeCell ref="C61:G61"/>
    <mergeCell ref="B56:G56"/>
  </mergeCells>
  <phoneticPr fontId="0" type="noConversion"/>
  <conditionalFormatting sqref="B44:G47">
    <cfRule type="expression" dxfId="8" priority="11" stopIfTrue="1">
      <formula>$Q44="u"</formula>
    </cfRule>
  </conditionalFormatting>
  <conditionalFormatting sqref="B43">
    <cfRule type="expression" dxfId="7" priority="16" stopIfTrue="1">
      <formula>$Q43="u"</formula>
    </cfRule>
  </conditionalFormatting>
  <conditionalFormatting sqref="M11:T11 J45:Q48 J44:T44 J49:J54 L7:L11 M7:Q10 J43:S43 U43:AM43 J58:J119 T24:T43 J22:N42 S24:S42 J7:K21 L12:N21 P12:Q42 S12:T23">
    <cfRule type="expression" dxfId="6" priority="12" stopIfTrue="1">
      <formula>#REF!&lt;&gt;""</formula>
    </cfRule>
  </conditionalFormatting>
  <conditionalFormatting sqref="O12:O42">
    <cfRule type="expression" dxfId="5" priority="14" stopIfTrue="1">
      <formula>#REF!&lt;&gt;""</formula>
    </cfRule>
  </conditionalFormatting>
  <conditionalFormatting sqref="B10">
    <cfRule type="cellIs" dxfId="4" priority="13" stopIfTrue="1" operator="equal">
      <formula>0</formula>
    </cfRule>
  </conditionalFormatting>
  <conditionalFormatting sqref="J55:J57">
    <cfRule type="expression" dxfId="3" priority="10"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2">
      <formula1>"kg,ltr,St."</formula1>
    </dataValidation>
    <dataValidation type="list" allowBlank="1" showInputMessage="1" showErrorMessage="1" sqref="Q12:Q42">
      <formula1>"o,u,o2,u2,o3,u3"</formula1>
    </dataValidation>
  </dataValidations>
  <pageMargins left="0.22" right="0.13" top="0.24" bottom="0.22" header="0.17" footer="0.17"/>
  <pageSetup paperSize="9" scale="98"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2017-09-16T14:00:52Z</cp:lastPrinted>
  <dcterms:created xsi:type="dcterms:W3CDTF">2010-01-14T09:56:01Z</dcterms:created>
  <dcterms:modified xsi:type="dcterms:W3CDTF">2017-09-16T14:00:59Z</dcterms:modified>
</cp:coreProperties>
</file>