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912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2" i="2" l="1"/>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20" i="2"/>
  <c r="X22" i="2"/>
  <c r="X23" i="2"/>
  <c r="X19" i="2"/>
  <c r="X21" i="2"/>
  <c r="X24" i="2"/>
  <c r="X25" i="2"/>
  <c r="X27" i="2"/>
  <c r="X28" i="2"/>
  <c r="X29" i="2"/>
  <c r="X30" i="2"/>
  <c r="X31" i="2"/>
  <c r="X32" i="2"/>
  <c r="X33" i="2"/>
  <c r="X34" i="2"/>
  <c r="X35" i="2"/>
  <c r="X36" i="2"/>
  <c r="X37" i="2"/>
  <c r="X38" i="2"/>
  <c r="X39" i="2"/>
  <c r="X40" i="2"/>
  <c r="X41" i="2"/>
  <c r="X42" i="2"/>
  <c r="X43" i="2"/>
  <c r="X26" i="2"/>
  <c r="C19" i="2"/>
  <c r="D19" i="2"/>
  <c r="C21" i="2"/>
  <c r="D21"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0" i="2"/>
  <c r="D20" i="2"/>
  <c r="C22" i="2"/>
  <c r="D22" i="2"/>
  <c r="E47" i="2"/>
  <c r="O46" i="2"/>
  <c r="F47" i="2"/>
  <c r="G47" i="2"/>
  <c r="C23" i="2"/>
  <c r="B28" i="2"/>
  <c r="B29" i="2"/>
  <c r="B30" i="2"/>
  <c r="B31" i="2"/>
  <c r="B32" i="2"/>
  <c r="B33" i="2"/>
  <c r="B34" i="2"/>
  <c r="B35" i="2"/>
  <c r="B36" i="2"/>
  <c r="B37" i="2"/>
  <c r="B38" i="2"/>
  <c r="B39" i="2"/>
  <c r="B40" i="2"/>
  <c r="B41" i="2"/>
  <c r="B42" i="2"/>
  <c r="B43" i="2"/>
  <c r="B12" i="2"/>
  <c r="B13" i="2"/>
  <c r="B14" i="2"/>
  <c r="B15" i="2"/>
  <c r="B16" i="2"/>
  <c r="B17" i="2"/>
  <c r="B18" i="2"/>
  <c r="B20" i="2"/>
  <c r="B22" i="2"/>
  <c r="B23" i="2"/>
  <c r="B19" i="2"/>
  <c r="B21"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0" i="2"/>
  <c r="D23" i="2"/>
  <c r="J23" i="2"/>
  <c r="J19" i="2"/>
  <c r="J21" i="2"/>
  <c r="J24" i="2"/>
  <c r="J25" i="2"/>
  <c r="J30" i="2"/>
  <c r="J31" i="2"/>
  <c r="J32" i="2"/>
  <c r="J33" i="2"/>
  <c r="J34" i="2"/>
  <c r="J35" i="2"/>
  <c r="J26" i="2"/>
  <c r="J36" i="2"/>
  <c r="J37" i="2"/>
  <c r="J22" i="2"/>
  <c r="J27" i="2"/>
  <c r="J28" i="2"/>
  <c r="J29" i="2"/>
  <c r="J38" i="2"/>
  <c r="J39" i="2"/>
  <c r="J40" i="2"/>
  <c r="J41" i="2"/>
  <c r="J42" i="2"/>
  <c r="J43" i="2"/>
  <c r="J62" i="2"/>
  <c r="J67" i="2"/>
  <c r="J71" i="2"/>
  <c r="J70" i="2"/>
  <c r="J12" i="2"/>
  <c r="B10" i="2"/>
  <c r="J89" i="2" l="1"/>
  <c r="J93" i="2" s="1"/>
  <c r="E26" i="2"/>
  <c r="J64" i="2"/>
  <c r="J68" i="2" s="1"/>
  <c r="J104" i="2"/>
  <c r="J109" i="2" s="1"/>
  <c r="J73" i="2"/>
  <c r="J77" i="2" s="1"/>
  <c r="F19" i="2"/>
  <c r="F12" i="2"/>
  <c r="F39" i="2"/>
  <c r="G14" i="2"/>
  <c r="E42" i="2"/>
  <c r="F21" i="2"/>
  <c r="G36" i="2"/>
  <c r="E34" i="2"/>
  <c r="G28" i="2"/>
  <c r="F17" i="2"/>
  <c r="E33" i="2"/>
  <c r="F31" i="2"/>
  <c r="E22" i="2"/>
  <c r="J94" i="2"/>
  <c r="J99" i="2" s="1"/>
  <c r="J83" i="2"/>
  <c r="J88" i="2" s="1"/>
  <c r="J100" i="2"/>
  <c r="J103" i="2" s="1"/>
  <c r="J113" i="2"/>
  <c r="J118" i="2" s="1"/>
  <c r="J78" i="2"/>
  <c r="J82" i="2" s="1"/>
  <c r="X46" i="2"/>
  <c r="C46" i="2" s="1"/>
  <c r="G46" i="2" s="1"/>
  <c r="J69" i="2"/>
  <c r="J72" i="2" s="1"/>
  <c r="E13" i="2"/>
  <c r="G42" i="2"/>
  <c r="E40" i="2"/>
  <c r="F37" i="2"/>
  <c r="G34" i="2"/>
  <c r="E32" i="2"/>
  <c r="F29" i="2"/>
  <c r="G26" i="2"/>
  <c r="E24" i="2"/>
  <c r="G22" i="2"/>
  <c r="E18" i="2"/>
  <c r="F15" i="2"/>
  <c r="G12" i="2"/>
  <c r="G27" i="2"/>
  <c r="F42" i="2"/>
  <c r="G39" i="2"/>
  <c r="E37" i="2"/>
  <c r="F34" i="2"/>
  <c r="G31" i="2"/>
  <c r="E29" i="2"/>
  <c r="F26" i="2"/>
  <c r="G21" i="2"/>
  <c r="F22" i="2"/>
  <c r="G17" i="2"/>
  <c r="E15" i="2"/>
  <c r="G41" i="2"/>
  <c r="E39" i="2"/>
  <c r="F36" i="2"/>
  <c r="G33" i="2"/>
  <c r="E31" i="2"/>
  <c r="F28" i="2"/>
  <c r="G25" i="2"/>
  <c r="E21" i="2"/>
  <c r="G20" i="2"/>
  <c r="E17" i="2"/>
  <c r="F14" i="2"/>
  <c r="G19" i="2"/>
  <c r="E19" i="2"/>
  <c r="F41" i="2"/>
  <c r="G38" i="2"/>
  <c r="E36" i="2"/>
  <c r="F33" i="2"/>
  <c r="G30" i="2"/>
  <c r="E28" i="2"/>
  <c r="F25" i="2"/>
  <c r="G23" i="2"/>
  <c r="F20" i="2"/>
  <c r="G16" i="2"/>
  <c r="E14" i="2"/>
  <c r="E12" i="2"/>
  <c r="F43" i="2"/>
  <c r="G40" i="2"/>
  <c r="E38" i="2"/>
  <c r="F35" i="2"/>
  <c r="G32" i="2"/>
  <c r="E30" i="2"/>
  <c r="F27" i="2"/>
  <c r="G24" i="2"/>
  <c r="E23" i="2"/>
  <c r="G18" i="2"/>
  <c r="E16" i="2"/>
  <c r="F13" i="2"/>
  <c r="G43" i="2"/>
  <c r="E41" i="2"/>
  <c r="F38" i="2"/>
  <c r="G35" i="2"/>
  <c r="F30" i="2"/>
  <c r="E25" i="2"/>
  <c r="F23" i="2"/>
  <c r="E20"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<sst xmlns="http://schemas.openxmlformats.org/spreadsheetml/2006/main" count="191" uniqueCount="92">
  <si>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</si>
  <si>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</si>
  <si>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</si>
  <si>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</si>
  <si>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</si>
  <si>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</si>
  <si>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</si>
  <si>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</si>
  <si>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</si>
  <si>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</si>
  <si>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</si>
  <si>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</si>
  <si>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</si>
  <si>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</si>
  <si>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</si>
  <si>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</si>
  <si>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</si>
  <si>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</si>
  <si>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</si>
  <si>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</si>
  <si>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</si>
  <si>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</si>
  <si>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</si>
  <si>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</si>
  <si>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</si>
  <si>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</si>
  <si>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</si>
  <si>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</si>
  <si>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</si>
  <si>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</si>
  <si>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</si>
  <si>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</si>
  <si>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</si>
  <si>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</si>
  <si>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</si>
  <si>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</si>
  <si>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</si>
  <si>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</si>
  <si>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</si>
  <si>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</si>
  <si>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</si>
  <si>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</si>
  <si>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</si>
  <si>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</si>
  <si>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</si>
  <si>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</si>
  <si>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</si>
  <si>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</si>
  <si>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</si>
  <si>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</si>
  <si>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</si>
  <si>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</si>
  <si>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</si>
  <si>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</si>
  <si>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</si>
  <si>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</si>
  <si>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</si>
  <si>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</si>
  <si>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</si>
  <si>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</si>
  <si>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</si>
  <si>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</si>
  <si>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</si>
  <si>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</si>
  <si>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</si>
  <si>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</si>
  <si>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</si>
  <si>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</si>
  <si>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Vorteig TA170</t>
  </si>
  <si>
    <t>o</t>
  </si>
  <si>
    <t>Weizenmehl Type 550</t>
  </si>
  <si>
    <t>u</t>
  </si>
  <si>
    <t>Hefe</t>
  </si>
  <si>
    <t>Salz</t>
  </si>
  <si>
    <t>Wasser</t>
  </si>
  <si>
    <t>Hefe (nach Führung)</t>
  </si>
  <si>
    <t>Grillbrot - grobporig und rösch</t>
  </si>
  <si>
    <t>ca. 12 Minuten</t>
  </si>
  <si>
    <t>22 - 24°C</t>
  </si>
  <si>
    <t>1 Stunde Raumtemperatur, 8-12 Stunden bei 5°C (Kühlung) und dann noch  5-7 Stunden bei 25°C (Raumtemperatur)</t>
  </si>
  <si>
    <t>5 - 30 Minuten, je nach Teigreife</t>
  </si>
  <si>
    <t>Temperatur so einstellen, dass "Stangenbrote" mit ca. 35 - 40 Minuten Backzeit eine kräftige Kruste haben. Bei "Brötchen" reichen 24 - 26 Minuten. Alle Angaben je nach eingelegtem Teiggewicht.</t>
  </si>
  <si>
    <t>- Anpassen des Vorteigs auf die betriebseigene Führung
- bei direkter Führung (4-6 Stunden von Teigbereitung bis Ofen) 0,3 - 0,6% Diastasemalz (activemalt) einsetzen</t>
  </si>
  <si>
    <t>nach Wunsch</t>
  </si>
  <si>
    <t>Grillbrot pikant</t>
  </si>
  <si>
    <t>- die Vormischung "Grillbrot" sorgt für einen sehr guten Stand, die extrem grobe Porung und eine ausgeprägte Rösche.
- das Mais-Crisp Dekor sorgt für eine ansprechende, gelbe Krumenfarbe und zusätzliche Wasserbindung im Teig</t>
  </si>
  <si>
    <t>Mais-Crisp Dekor</t>
  </si>
  <si>
    <t>Peperoni-Ringe (nach Schärfe)</t>
  </si>
  <si>
    <t>Wasser ca.</t>
  </si>
  <si>
    <t>grobporiges Brotes mit Peperoni</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</si>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</sst>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1"/>
      <c r="C3" s="98" t="s">
        <v>84</v>
      </c>
      <c r="D3" s="99"/>
      <c r="E3" s="99"/>
      <c r="F3" s="99"/>
      <c r="G3" s="100"/>
      <c r="H3" s="8"/>
      <c r="L3" s="87" t="s">
        <v>31</v>
      </c>
      <c r="M3" s="87"/>
      <c r="O3" s="11">
        <v>10</v>
      </c>
      <c r="Q3" s="12" t="s">
        <v>34</v>
      </c>
    </row>
    <row r="4" spans="1:24" ht="5.25" customHeight="1" x14ac:dyDescent="0.2">
      <c r="A4" s="13"/>
      <c r="B4" s="101"/>
      <c r="G4" s="8"/>
      <c r="H4" s="8"/>
    </row>
    <row r="5" spans="1:24" ht="24.75" customHeight="1" x14ac:dyDescent="0.25">
      <c r="A5" s="13"/>
      <c r="B5" s="101"/>
      <c r="C5" s="102" t="s">
        <v>89</v>
      </c>
      <c r="D5" s="103"/>
      <c r="E5" s="103"/>
      <c r="F5" s="103"/>
      <c r="G5" s="104"/>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5" t="s">
        <v>1</v>
      </c>
      <c r="M7" s="95" t="s">
        <v>2</v>
      </c>
      <c r="N7" s="17"/>
      <c r="O7" s="95" t="s">
        <v>3</v>
      </c>
      <c r="P7" s="13"/>
      <c r="Q7" s="94" t="s">
        <v>4</v>
      </c>
      <c r="R7" s="13"/>
      <c r="S7" s="92" t="s">
        <v>10</v>
      </c>
    </row>
    <row r="8" spans="1:24" ht="5.25" customHeight="1" thickBot="1" x14ac:dyDescent="0.25">
      <c r="G8" s="8"/>
      <c r="H8" s="8"/>
      <c r="I8" s="13"/>
      <c r="J8" s="13"/>
      <c r="K8" s="13"/>
      <c r="L8" s="95"/>
      <c r="M8" s="95"/>
      <c r="N8" s="17"/>
      <c r="O8" s="95"/>
      <c r="P8" s="13"/>
      <c r="Q8" s="94"/>
      <c r="R8" s="13"/>
      <c r="S8" s="92"/>
    </row>
    <row r="9" spans="1:24" ht="5.25" customHeight="1" x14ac:dyDescent="0.2">
      <c r="D9" s="13"/>
      <c r="E9" s="18"/>
      <c r="F9" s="18"/>
      <c r="G9" s="19"/>
      <c r="H9" s="20"/>
      <c r="I9" s="17"/>
      <c r="J9" s="17"/>
      <c r="K9" s="17"/>
      <c r="L9" s="95"/>
      <c r="M9" s="95"/>
      <c r="N9" s="17"/>
      <c r="O9" s="95"/>
      <c r="P9" s="13"/>
      <c r="Q9" s="94"/>
      <c r="R9" s="13"/>
      <c r="S9" s="92"/>
    </row>
    <row r="10" spans="1:24" ht="21" customHeight="1" thickBot="1" x14ac:dyDescent="0.25">
      <c r="B10" s="21">
        <f>L5</f>
        <v>0</v>
      </c>
      <c r="C10" s="22" t="s">
        <v>48</v>
      </c>
      <c r="D10" s="23"/>
      <c r="E10" s="24">
        <v>1</v>
      </c>
      <c r="F10" s="25">
        <v>2</v>
      </c>
      <c r="G10" s="26">
        <v>3</v>
      </c>
      <c r="H10" s="20"/>
      <c r="I10" s="17"/>
      <c r="J10" s="27" t="s">
        <v>5</v>
      </c>
      <c r="K10" s="17"/>
      <c r="L10" s="95"/>
      <c r="M10" s="95"/>
      <c r="N10" s="17"/>
      <c r="O10" s="95"/>
      <c r="P10" s="13"/>
      <c r="Q10" s="94"/>
      <c r="R10" s="13"/>
      <c r="S10" s="92"/>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22" si="1">IF(AND(L12&lt;&gt;"",M12&lt;&gt;""),M12,"")</f>
        <v>3.4299999999999997</v>
      </c>
      <c r="D12" s="37" t="str">
        <f t="shared" ref="D12:D22" si="2">IF(AND(O12&lt;&gt;"",M12&lt;&gt;""),$O12,"")</f>
        <v>kg</v>
      </c>
      <c r="E12" s="38">
        <f t="shared" ref="E12:G43" si="3">IF(AND($L$5&gt;0,$O$46&gt;0),"-----",IF($C12&lt;&gt;"",IF($M12&lt;$O$3,$C12*E$47,ROUND($C12*E$47,2)),""))</f>
        <v>3.4299999999999997</v>
      </c>
      <c r="F12" s="38">
        <f t="shared" si="3"/>
        <v>6.8599999999999994</v>
      </c>
      <c r="G12" s="38">
        <f t="shared" si="3"/>
        <v>10.29</v>
      </c>
      <c r="H12" s="34"/>
      <c r="I12" s="39"/>
      <c r="J12" s="40" t="str">
        <f>IF(L12&lt;&gt;"","X","")</f>
        <v>X</v>
      </c>
      <c r="K12" s="41" t="s">
        <v>55</v>
      </c>
      <c r="L12" s="42" t="s">
        <v>68</v>
      </c>
      <c r="M12" s="43">
        <f>SUM(M13:M16)</f>
        <v>3.4299999999999997</v>
      </c>
      <c r="N12" s="39"/>
      <c r="O12" s="44" t="s">
        <v>7</v>
      </c>
      <c r="P12" s="39"/>
      <c r="Q12" s="45" t="s">
        <v>69</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70</v>
      </c>
      <c r="M13" s="43">
        <v>2</v>
      </c>
      <c r="N13" s="39"/>
      <c r="O13" s="44" t="s">
        <v>7</v>
      </c>
      <c r="P13" s="39"/>
      <c r="Q13" s="45" t="s">
        <v>71</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72</v>
      </c>
      <c r="M14" s="43">
        <v>0.01</v>
      </c>
      <c r="N14" s="39"/>
      <c r="O14" s="44" t="s">
        <v>7</v>
      </c>
      <c r="P14" s="39"/>
      <c r="Q14" s="45" t="s">
        <v>71</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73</v>
      </c>
      <c r="M15" s="43">
        <v>0.02</v>
      </c>
      <c r="N15" s="39"/>
      <c r="O15" s="44" t="s">
        <v>7</v>
      </c>
      <c r="P15" s="39"/>
      <c r="Q15" s="45" t="s">
        <v>71</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74</v>
      </c>
      <c r="M16" s="43">
        <v>1.4</v>
      </c>
      <c r="N16" s="39"/>
      <c r="O16" s="44" t="s">
        <v>7</v>
      </c>
      <c r="P16" s="39"/>
      <c r="Q16" s="45" t="s">
        <v>71</v>
      </c>
      <c r="R16" s="39"/>
      <c r="S16" s="42"/>
      <c r="T16" s="33"/>
      <c r="W16" s="46" t="s">
        <v>7</v>
      </c>
      <c r="X16" s="47">
        <f t="shared" si="4"/>
        <v>1.4</v>
      </c>
    </row>
    <row r="17" spans="1:24" s="46" customFormat="1" ht="20.25" customHeight="1" x14ac:dyDescent="0.2">
      <c r="A17" s="34"/>
      <c r="B17" s="35" t="str">
        <f t="shared" si="0"/>
        <v>Weizenmehl Type 550</v>
      </c>
      <c r="C17" s="36">
        <f t="shared" si="1"/>
        <v>6.4</v>
      </c>
      <c r="D17" s="37" t="str">
        <f t="shared" si="2"/>
        <v>kg</v>
      </c>
      <c r="E17" s="38">
        <f t="shared" si="3"/>
        <v>6.4</v>
      </c>
      <c r="F17" s="38">
        <f t="shared" si="3"/>
        <v>12.8</v>
      </c>
      <c r="G17" s="38">
        <f t="shared" si="3"/>
        <v>19.200000000000003</v>
      </c>
      <c r="H17" s="34"/>
      <c r="I17" s="39"/>
      <c r="J17" s="40" t="str">
        <f t="shared" si="5"/>
        <v>X</v>
      </c>
      <c r="K17" s="41" t="s">
        <v>55</v>
      </c>
      <c r="L17" s="42" t="s">
        <v>70</v>
      </c>
      <c r="M17" s="43">
        <v>6.4</v>
      </c>
      <c r="N17" s="39"/>
      <c r="O17" s="44" t="s">
        <v>7</v>
      </c>
      <c r="P17" s="39"/>
      <c r="Q17" s="45"/>
      <c r="R17" s="39"/>
      <c r="S17" s="42"/>
      <c r="T17" s="33"/>
      <c r="W17" s="46" t="s">
        <v>7</v>
      </c>
      <c r="X17" s="47">
        <f t="shared" si="4"/>
        <v>6.4</v>
      </c>
    </row>
    <row r="18" spans="1:24" s="46" customFormat="1" ht="20.25" customHeight="1" x14ac:dyDescent="0.2">
      <c r="A18" s="34"/>
      <c r="B18" s="35" t="str">
        <f t="shared" si="0"/>
        <v>Grillbrot - grobporig und rösch</v>
      </c>
      <c r="C18" s="36">
        <f t="shared" si="1"/>
        <v>1</v>
      </c>
      <c r="D18" s="37" t="str">
        <f t="shared" si="2"/>
        <v>kg</v>
      </c>
      <c r="E18" s="38">
        <f t="shared" si="3"/>
        <v>1</v>
      </c>
      <c r="F18" s="38">
        <f t="shared" si="3"/>
        <v>2</v>
      </c>
      <c r="G18" s="38">
        <f t="shared" si="3"/>
        <v>3</v>
      </c>
      <c r="H18" s="34"/>
      <c r="I18" s="39"/>
      <c r="J18" s="40" t="str">
        <f t="shared" si="5"/>
        <v>X</v>
      </c>
      <c r="K18" s="41" t="s">
        <v>55</v>
      </c>
      <c r="L18" s="42" t="s">
        <v>76</v>
      </c>
      <c r="M18" s="43">
        <v>1</v>
      </c>
      <c r="N18" s="39"/>
      <c r="O18" s="44" t="s">
        <v>7</v>
      </c>
      <c r="P18" s="39"/>
      <c r="Q18" s="45"/>
      <c r="R18" s="39"/>
      <c r="S18" s="42"/>
      <c r="T18" s="33"/>
      <c r="W18" s="46" t="s">
        <v>7</v>
      </c>
      <c r="X18" s="47">
        <f t="shared" si="4"/>
        <v>1</v>
      </c>
    </row>
    <row r="19" spans="1:24" s="46" customFormat="1" ht="20.25" customHeight="1" x14ac:dyDescent="0.2">
      <c r="A19" s="34"/>
      <c r="B19" s="35" t="str">
        <f>IF(L19="","",IF(OR(Q19="U",Q19="O2"),"     "&amp;L19,IF(OR(Q19="U2",Q19="O3"),"         "&amp;L19,IF(Q19="U3","            "&amp;L19,L19))))</f>
        <v>Mais-Crisp Dekor</v>
      </c>
      <c r="C19" s="36">
        <f>IF(AND(L19&lt;&gt;"",M19&lt;&gt;""),M19,"")</f>
        <v>0.6</v>
      </c>
      <c r="D19" s="37" t="str">
        <f>IF(AND(O19&lt;&gt;"",M19&lt;&gt;""),$O19,"")</f>
        <v>kg</v>
      </c>
      <c r="E19" s="38">
        <f t="shared" si="3"/>
        <v>0.6</v>
      </c>
      <c r="F19" s="38">
        <f t="shared" si="3"/>
        <v>1.2</v>
      </c>
      <c r="G19" s="38">
        <f t="shared" si="3"/>
        <v>1.7999999999999998</v>
      </c>
      <c r="H19" s="34"/>
      <c r="I19" s="39"/>
      <c r="J19" s="40" t="str">
        <f>IF(L19&lt;&gt;"","X","")</f>
        <v>X</v>
      </c>
      <c r="K19" s="41" t="s">
        <v>55</v>
      </c>
      <c r="L19" s="42" t="s">
        <v>86</v>
      </c>
      <c r="M19" s="43">
        <v>0.6</v>
      </c>
      <c r="N19" s="39"/>
      <c r="O19" s="44" t="s">
        <v>7</v>
      </c>
      <c r="P19" s="39"/>
      <c r="Q19" s="45"/>
      <c r="R19" s="39"/>
      <c r="S19" s="42"/>
      <c r="T19" s="33"/>
      <c r="W19" s="46" t="s">
        <v>7</v>
      </c>
      <c r="X19" s="47">
        <f>IF(AND(Q19&lt;&gt;"o",Q19&lt;&gt;"o2",Q19&lt;&gt;"o3"),M19,0)</f>
        <v>0.6</v>
      </c>
    </row>
    <row r="20" spans="1:24" s="46" customFormat="1" ht="20.25" customHeight="1" x14ac:dyDescent="0.2">
      <c r="A20" s="34"/>
      <c r="B20" s="35" t="str">
        <f t="shared" si="0"/>
        <v>Salz</v>
      </c>
      <c r="C20" s="36">
        <f t="shared" si="1"/>
        <v>0.25</v>
      </c>
      <c r="D20" s="37" t="str">
        <f t="shared" si="2"/>
        <v>kg</v>
      </c>
      <c r="E20" s="38">
        <f t="shared" si="3"/>
        <v>0.25</v>
      </c>
      <c r="F20" s="38">
        <f t="shared" si="3"/>
        <v>0.5</v>
      </c>
      <c r="G20" s="38">
        <f t="shared" si="3"/>
        <v>0.75</v>
      </c>
      <c r="H20" s="34"/>
      <c r="I20" s="39"/>
      <c r="J20" s="40" t="str">
        <f t="shared" si="5"/>
        <v>X</v>
      </c>
      <c r="K20" s="41" t="s">
        <v>55</v>
      </c>
      <c r="L20" s="42" t="s">
        <v>73</v>
      </c>
      <c r="M20" s="43">
        <v>0.25</v>
      </c>
      <c r="N20" s="39"/>
      <c r="O20" s="44" t="s">
        <v>7</v>
      </c>
      <c r="P20" s="39"/>
      <c r="Q20" s="45"/>
      <c r="R20" s="39"/>
      <c r="S20" s="42"/>
      <c r="T20" s="33"/>
      <c r="W20" s="46" t="s">
        <v>7</v>
      </c>
      <c r="X20" s="47">
        <f t="shared" si="4"/>
        <v>0.25</v>
      </c>
    </row>
    <row r="21" spans="1:24" s="46" customFormat="1" ht="20.25" customHeight="1" x14ac:dyDescent="0.2">
      <c r="A21" s="34"/>
      <c r="B21" s="35" t="str">
        <f>IF(L21="","",IF(OR(Q21="U",Q21="O2"),"     "&amp;L21,IF(OR(Q21="U2",Q21="O3"),"         "&amp;L21,IF(Q21="U3","            "&amp;L21,L21))))</f>
        <v>Peperoni-Ringe (nach Schärfe)</v>
      </c>
      <c r="C21" s="36">
        <f>IF(AND(L21&lt;&gt;"",M21&lt;&gt;""),M21,"")</f>
        <v>1</v>
      </c>
      <c r="D21" s="37" t="str">
        <f>IF(AND(O21&lt;&gt;"",M21&lt;&gt;""),$O21,"")</f>
        <v>kg</v>
      </c>
      <c r="E21" s="38">
        <f t="shared" si="3"/>
        <v>1</v>
      </c>
      <c r="F21" s="38">
        <f t="shared" si="3"/>
        <v>2</v>
      </c>
      <c r="G21" s="38">
        <f t="shared" si="3"/>
        <v>3</v>
      </c>
      <c r="H21" s="34"/>
      <c r="I21" s="39"/>
      <c r="J21" s="40" t="str">
        <f>IF(L21&lt;&gt;"","X","")</f>
        <v>X</v>
      </c>
      <c r="K21" s="41" t="s">
        <v>55</v>
      </c>
      <c r="L21" s="42" t="s">
        <v>87</v>
      </c>
      <c r="M21" s="43">
        <v>1</v>
      </c>
      <c r="N21" s="39"/>
      <c r="O21" s="44" t="s">
        <v>7</v>
      </c>
      <c r="P21" s="39"/>
      <c r="Q21" s="45"/>
      <c r="R21" s="39"/>
      <c r="S21" s="42"/>
      <c r="T21" s="33"/>
      <c r="W21" s="46" t="s">
        <v>7</v>
      </c>
      <c r="X21" s="47">
        <f>IF(AND(Q21&lt;&gt;"o",Q21&lt;&gt;"o2",Q21&lt;&gt;"o3"),M21,0)</f>
        <v>1</v>
      </c>
    </row>
    <row r="22" spans="1:24" s="46" customFormat="1" ht="20.25" customHeight="1" x14ac:dyDescent="0.2">
      <c r="A22" s="34"/>
      <c r="B22" s="35" t="str">
        <f t="shared" si="0"/>
        <v>Hefe (nach Führung)</v>
      </c>
      <c r="C22" s="36">
        <f t="shared" si="1"/>
        <v>0.04</v>
      </c>
      <c r="D22" s="37" t="str">
        <f t="shared" si="2"/>
        <v>kg</v>
      </c>
      <c r="E22" s="38">
        <f t="shared" si="3"/>
        <v>0.04</v>
      </c>
      <c r="F22" s="38">
        <f t="shared" si="3"/>
        <v>0.08</v>
      </c>
      <c r="G22" s="38">
        <f t="shared" si="3"/>
        <v>0.12</v>
      </c>
      <c r="H22" s="34"/>
      <c r="I22" s="39"/>
      <c r="J22" s="40" t="str">
        <f>IF(L22&lt;&gt;"","X","")</f>
        <v>X</v>
      </c>
      <c r="K22" s="41" t="s">
        <v>55</v>
      </c>
      <c r="L22" s="42" t="s">
        <v>75</v>
      </c>
      <c r="M22" s="43">
        <v>0.04</v>
      </c>
      <c r="N22" s="39"/>
      <c r="O22" s="44" t="s">
        <v>7</v>
      </c>
      <c r="P22" s="39"/>
      <c r="Q22" s="45"/>
      <c r="R22" s="39"/>
      <c r="S22" s="42"/>
      <c r="T22" s="33"/>
      <c r="W22" s="46" t="s">
        <v>7</v>
      </c>
      <c r="X22" s="47">
        <f t="shared" si="4"/>
        <v>0.04</v>
      </c>
    </row>
    <row r="23" spans="1:24" s="46" customFormat="1" ht="20.25" customHeight="1" x14ac:dyDescent="0.2">
      <c r="A23" s="34"/>
      <c r="B23" s="35" t="str">
        <f t="shared" si="0"/>
        <v>Wasser ca.</v>
      </c>
      <c r="C23" s="36">
        <f t="shared" ref="C23:C30" si="6">IF(AND(L23&lt;&gt;"",M23&lt;&gt;""),M23,"")</f>
        <v>6.8</v>
      </c>
      <c r="D23" s="37" t="str">
        <f t="shared" ref="D23:D30" si="7">IF(AND(O23&lt;&gt;"",M23&lt;&gt;""),$O23,"")</f>
        <v>kg</v>
      </c>
      <c r="E23" s="38">
        <f t="shared" si="3"/>
        <v>6.8</v>
      </c>
      <c r="F23" s="38">
        <f t="shared" si="3"/>
        <v>13.6</v>
      </c>
      <c r="G23" s="38">
        <f t="shared" si="3"/>
        <v>20.399999999999999</v>
      </c>
      <c r="H23" s="34"/>
      <c r="I23" s="39"/>
      <c r="J23" s="40" t="str">
        <f t="shared" si="5"/>
        <v>X</v>
      </c>
      <c r="K23" s="41" t="s">
        <v>55</v>
      </c>
      <c r="L23" s="42" t="s">
        <v>88</v>
      </c>
      <c r="M23" s="43">
        <v>6.8</v>
      </c>
      <c r="N23" s="39"/>
      <c r="O23" s="44" t="s">
        <v>7</v>
      </c>
      <c r="P23" s="39"/>
      <c r="Q23" s="45"/>
      <c r="R23" s="39"/>
      <c r="S23" s="42"/>
      <c r="T23" s="33"/>
      <c r="W23" s="46" t="s">
        <v>7</v>
      </c>
      <c r="X23" s="47">
        <f t="shared" si="4"/>
        <v>6.8</v>
      </c>
    </row>
    <row r="24" spans="1:24" s="46" customFormat="1" ht="20.25" hidden="1" customHeight="1" x14ac:dyDescent="0.2">
      <c r="A24" s="34"/>
      <c r="B24" s="35" t="str">
        <f t="shared" si="0"/>
        <v/>
      </c>
      <c r="C24" s="36" t="str">
        <f t="shared" si="6"/>
        <v/>
      </c>
      <c r="D24" s="37" t="str">
        <f t="shared" si="7"/>
        <v/>
      </c>
      <c r="E24" s="38" t="str">
        <f t="shared" si="3"/>
        <v/>
      </c>
      <c r="F24" s="38" t="str">
        <f t="shared" si="3"/>
        <v/>
      </c>
      <c r="G24" s="38" t="str">
        <f t="shared" si="3"/>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3"/>
        <v/>
      </c>
      <c r="F25" s="38" t="str">
        <f t="shared" si="3"/>
        <v/>
      </c>
      <c r="G25" s="38" t="str">
        <f t="shared" si="3"/>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3"/>
        <v/>
      </c>
      <c r="F26" s="38" t="str">
        <f t="shared" si="3"/>
        <v/>
      </c>
      <c r="G26" s="38" t="str">
        <f t="shared" si="3"/>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3"/>
        <v/>
      </c>
      <c r="F27" s="38" t="str">
        <f t="shared" si="3"/>
        <v/>
      </c>
      <c r="G27" s="38" t="str">
        <f t="shared" si="3"/>
        <v/>
      </c>
      <c r="H27" s="34"/>
      <c r="I27" s="39"/>
      <c r="J27" s="40" t="str">
        <f>IF(L27&lt;&gt;"","X","")</f>
        <v/>
      </c>
      <c r="K27" s="41" t="s">
        <v>55</v>
      </c>
      <c r="L27" s="42"/>
      <c r="M27" s="43"/>
      <c r="N27" s="39"/>
      <c r="O27" s="44"/>
      <c r="P27" s="39"/>
      <c r="Q27" s="45"/>
      <c r="R27" s="39"/>
      <c r="S27" s="42"/>
      <c r="T27" s="33"/>
      <c r="W27" s="46" t="s">
        <v>7</v>
      </c>
      <c r="X27" s="47">
        <f t="shared" ref="X27:X43" si="8">IF(AND(Q27&lt;&gt;"o",Q27&lt;&gt;"o2",Q27&lt;&gt;"o3"),M27,0)</f>
        <v>0</v>
      </c>
    </row>
    <row r="28" spans="1:24" s="46" customFormat="1" ht="20.25" hidden="1" customHeight="1" x14ac:dyDescent="0.2">
      <c r="A28" s="34"/>
      <c r="B28" s="35" t="str">
        <f t="shared" si="0"/>
        <v/>
      </c>
      <c r="C28" s="36" t="str">
        <f t="shared" si="6"/>
        <v/>
      </c>
      <c r="D28" s="37" t="str">
        <f t="shared" si="7"/>
        <v/>
      </c>
      <c r="E28" s="38" t="str">
        <f t="shared" si="3"/>
        <v/>
      </c>
      <c r="F28" s="38" t="str">
        <f t="shared" si="3"/>
        <v/>
      </c>
      <c r="G28" s="38" t="str">
        <f t="shared" si="3"/>
        <v/>
      </c>
      <c r="H28" s="34"/>
      <c r="I28" s="39"/>
      <c r="J28" s="40" t="str">
        <f>IF(L28&lt;&gt;"","X","")</f>
        <v/>
      </c>
      <c r="K28" s="41" t="s">
        <v>55</v>
      </c>
      <c r="L28" s="42"/>
      <c r="M28" s="43"/>
      <c r="N28" s="39"/>
      <c r="O28" s="44"/>
      <c r="P28" s="39"/>
      <c r="Q28" s="45"/>
      <c r="R28" s="39"/>
      <c r="S28" s="42"/>
      <c r="T28" s="33"/>
      <c r="W28" s="46" t="s">
        <v>7</v>
      </c>
      <c r="X28" s="47">
        <f t="shared" si="8"/>
        <v>0</v>
      </c>
    </row>
    <row r="29" spans="1:24" s="46" customFormat="1" ht="20.25" hidden="1" customHeight="1" x14ac:dyDescent="0.2">
      <c r="A29" s="34"/>
      <c r="B29" s="35" t="str">
        <f t="shared" si="0"/>
        <v/>
      </c>
      <c r="C29" s="36" t="str">
        <f t="shared" si="6"/>
        <v/>
      </c>
      <c r="D29" s="37" t="str">
        <f t="shared" si="7"/>
        <v/>
      </c>
      <c r="E29" s="38" t="str">
        <f t="shared" si="3"/>
        <v/>
      </c>
      <c r="F29" s="38" t="str">
        <f t="shared" si="3"/>
        <v/>
      </c>
      <c r="G29" s="38" t="str">
        <f t="shared" si="3"/>
        <v/>
      </c>
      <c r="H29" s="34"/>
      <c r="I29" s="39"/>
      <c r="J29" s="40" t="str">
        <f>IF(L29&lt;&gt;"","X","")</f>
        <v/>
      </c>
      <c r="K29" s="41" t="s">
        <v>55</v>
      </c>
      <c r="L29" s="42"/>
      <c r="M29" s="43"/>
      <c r="N29" s="39"/>
      <c r="O29" s="44"/>
      <c r="P29" s="39"/>
      <c r="Q29" s="45"/>
      <c r="R29" s="39"/>
      <c r="S29" s="42"/>
      <c r="T29" s="33"/>
      <c r="W29" s="46" t="s">
        <v>7</v>
      </c>
      <c r="X29" s="47">
        <f t="shared" si="8"/>
        <v>0</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6"/>
      <c r="C44" s="96"/>
      <c r="D44" s="96"/>
      <c r="E44" s="96"/>
      <c r="F44" s="96"/>
      <c r="G44" s="97"/>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42897.808963657408</v>
      </c>
      <c r="C46" s="58">
        <f>IF(O46&gt;0,"",X46)</f>
        <v>19.52</v>
      </c>
      <c r="D46" s="59"/>
      <c r="E46" s="60">
        <f>IF($O$46&gt;0,"-----",IF($L$5&lt;&gt;"",$L$5*E10,E10*$C$46))</f>
        <v>19.52</v>
      </c>
      <c r="F46" s="60">
        <f>IF($O$46&gt;0,"-----",IF($L$5&lt;&gt;"",$L$5*F10,F10*$C$46))</f>
        <v>39.04</v>
      </c>
      <c r="G46" s="60">
        <f>IF($O$46&gt;0,"-----",IF($L$5&lt;&gt;"",$L$5*G10,G10*$C$46))</f>
        <v>58.56</v>
      </c>
      <c r="H46" s="20"/>
      <c r="I46" s="17"/>
      <c r="J46" s="55" t="s">
        <v>29</v>
      </c>
      <c r="K46" s="61"/>
      <c r="L46" s="61"/>
      <c r="M46" s="61"/>
      <c r="N46" s="61"/>
      <c r="O46" s="62">
        <f>COUNTIF(O12:O43,"=St.")</f>
        <v>0</v>
      </c>
      <c r="P46" s="61"/>
      <c r="Q46" s="61"/>
      <c r="R46" s="9"/>
      <c r="X46" s="63">
        <f>SUM(X11:X45)</f>
        <v>19.52</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3"/>
      <c r="C54" s="90"/>
      <c r="D54" s="90"/>
      <c r="E54" s="90"/>
      <c r="F54" s="90"/>
      <c r="G54" s="91"/>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81" customHeight="1" x14ac:dyDescent="0.25">
      <c r="A57" s="77"/>
      <c r="B57" s="89" t="s">
        <v>85</v>
      </c>
      <c r="C57" s="90"/>
      <c r="D57" s="90"/>
      <c r="E57" s="90"/>
      <c r="F57" s="90"/>
      <c r="G57" s="91"/>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9.5" customHeight="1" x14ac:dyDescent="0.25">
      <c r="A84" s="74"/>
      <c r="B84" s="83" t="s">
        <v>19</v>
      </c>
      <c r="C84" s="86" t="s">
        <v>77</v>
      </c>
      <c r="D84" s="86"/>
      <c r="E84" s="86"/>
      <c r="F84" s="86"/>
      <c r="G84" s="86"/>
      <c r="H84" s="77"/>
      <c r="I84" s="77"/>
      <c r="J84" s="73" t="str">
        <f>IF(C84&lt;&gt;"","X","")</f>
        <v>X</v>
      </c>
      <c r="K84" s="77"/>
      <c r="L84" s="77"/>
      <c r="M84" s="77"/>
      <c r="N84" s="77"/>
      <c r="O84" s="77"/>
      <c r="P84" s="77"/>
      <c r="Q84" s="77"/>
      <c r="R84" s="77"/>
    </row>
    <row r="85" spans="1:18" s="78" customFormat="1" ht="75.75" customHeight="1" x14ac:dyDescent="0.25">
      <c r="A85" s="74"/>
      <c r="B85" s="81" t="s">
        <v>20</v>
      </c>
      <c r="C85" s="86" t="s">
        <v>91</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78</v>
      </c>
      <c r="D86" s="86"/>
      <c r="E86" s="86"/>
      <c r="F86" s="86"/>
      <c r="G86" s="86"/>
      <c r="H86" s="77"/>
      <c r="I86" s="77"/>
      <c r="J86" s="73" t="str">
        <f>IF(C86&lt;&gt;"","X","")</f>
        <v>X</v>
      </c>
      <c r="K86" s="77"/>
      <c r="L86" s="77"/>
      <c r="M86" s="77"/>
      <c r="N86" s="77"/>
      <c r="O86" s="77"/>
      <c r="P86" s="77"/>
      <c r="Q86" s="77"/>
      <c r="R86" s="77"/>
    </row>
    <row r="87" spans="1:18" s="78" customFormat="1" ht="57.75" customHeight="1" x14ac:dyDescent="0.25">
      <c r="A87" s="74"/>
      <c r="B87" s="81" t="s">
        <v>9</v>
      </c>
      <c r="C87" s="86" t="s">
        <v>79</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86" t="s">
        <v>83</v>
      </c>
      <c r="D95" s="86"/>
      <c r="E95" s="86"/>
      <c r="F95" s="86"/>
      <c r="G95" s="86"/>
      <c r="H95" s="77"/>
      <c r="I95" s="77"/>
      <c r="J95" s="73" t="str">
        <f>IF(C95&lt;&gt;"","X","")</f>
        <v>X</v>
      </c>
      <c r="K95" s="77"/>
      <c r="L95" s="77"/>
      <c r="M95" s="77"/>
      <c r="N95" s="77"/>
      <c r="O95" s="77"/>
      <c r="P95" s="77"/>
      <c r="Q95" s="77"/>
      <c r="R95" s="77"/>
    </row>
    <row r="96" spans="1:18" s="78" customFormat="1" ht="77.25" customHeight="1" x14ac:dyDescent="0.25">
      <c r="A96" s="74"/>
      <c r="B96" s="83" t="s">
        <v>23</v>
      </c>
      <c r="C96" s="88" t="s">
        <v>90</v>
      </c>
      <c r="D96" s="88"/>
      <c r="E96" s="88"/>
      <c r="F96" s="88"/>
      <c r="G96" s="88"/>
      <c r="H96" s="77"/>
      <c r="I96" s="77"/>
      <c r="J96" s="73" t="str">
        <f>IF(C96&lt;&gt;"","X","")</f>
        <v>X</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21" customHeight="1" x14ac:dyDescent="0.25">
      <c r="A102" s="74"/>
      <c r="B102" s="83" t="s">
        <v>33</v>
      </c>
      <c r="C102" s="86" t="s">
        <v>86</v>
      </c>
      <c r="D102" s="86"/>
      <c r="E102" s="86"/>
      <c r="F102" s="86"/>
      <c r="G102" s="86"/>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18.75" customHeight="1" x14ac:dyDescent="0.25">
      <c r="A107" s="74"/>
      <c r="B107" s="81" t="s">
        <v>38</v>
      </c>
      <c r="C107" s="86" t="s">
        <v>80</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11.75" customHeight="1" x14ac:dyDescent="0.25">
      <c r="A115" s="74"/>
      <c r="B115" s="83" t="s">
        <v>27</v>
      </c>
      <c r="C115" s="86" t="s">
        <v>81</v>
      </c>
      <c r="D115" s="86"/>
      <c r="E115" s="86"/>
      <c r="F115" s="86"/>
      <c r="G115" s="86"/>
      <c r="H115" s="77"/>
      <c r="I115" s="77"/>
      <c r="J115" s="73" t="str">
        <f>IF(C115&lt;&gt;"","X","")</f>
        <v>X</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60" customHeight="1" x14ac:dyDescent="0.25">
      <c r="A120" s="77"/>
      <c r="B120" s="89" t="s">
        <v>82</v>
      </c>
      <c r="C120" s="90"/>
      <c r="D120" s="90"/>
      <c r="E120" s="90"/>
      <c r="F120" s="90"/>
      <c r="G120" s="91"/>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8 L12:N18 J45:T45 J50:J55 L7:L11 M7:Q10 J44:S44 U44:AM44 J59:J120 T24:T44 S24:S43 S12:T23 J19:N4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4"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2017-03-26T10:07:24Z</cp:lastPrinted>
  <dcterms:created xsi:type="dcterms:W3CDTF">2010-01-14T09:56:01Z</dcterms:created>
  <dcterms:modified xsi:type="dcterms:W3CDTF">2017-06-11T17:24:57Z</dcterms:modified>
</cp:coreProperties>
</file>