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innovatives Backen\Unterlagen Vortrag - innovatives Backen\Rezepturen\Brötchen\"/>
    </mc:Choice>
  </mc:AlternateContent>
  <bookViews>
    <workbookView xWindow="2479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2" i="2" l="1"/>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F22"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104" i="2"/>
  <c r="J109" i="2" s="1"/>
  <c r="J64" i="2"/>
  <c r="J68" i="2" s="1"/>
  <c r="J73" i="2"/>
  <c r="J77" i="2" s="1"/>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<sst xmlns="http://schemas.openxmlformats.org/spreadsheetml/2006/main" count="179" uniqueCount="86">
  <si>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</si>
  <si>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</si>
  <si>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</si>
  <si>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</si>
  <si>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</si>
  <si>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</si>
  <si>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</si>
  <si>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</si>
  <si>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</si>
  <si>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</si>
  <si>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</si>
  <si>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</si>
  <si>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</si>
  <si>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</si>
  <si>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</si>
  <si>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</si>
  <si>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</si>
  <si>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</si>
  <si>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</si>
  <si>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</si>
  <si>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</si>
  <si>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</si>
  <si>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</si>
  <si>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</si>
  <si>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</si>
  <si>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</si>
  <si>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</si>
  <si>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</si>
  <si>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</si>
  <si>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</si>
  <si>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</si>
  <si>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</si>
  <si>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</si>
  <si>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</si>
  <si>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</si>
  <si>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</si>
  <si>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</si>
  <si>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</si>
  <si>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</si>
  <si>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</si>
  <si>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</si>
  <si>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</si>
  <si>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</si>
  <si>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</si>
  <si>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</si>
  <si>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</si>
  <si>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</si>
  <si>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</si>
  <si>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</si>
  <si>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</si>
  <si>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</si>
  <si>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</si>
  <si>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</si>
  <si>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</si>
  <si>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</si>
  <si>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</si>
  <si>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</si>
  <si>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</si>
  <si>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</si>
  <si>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</si>
  <si>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</si>
  <si>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</si>
  <si>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</si>
  <si>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</si>
  <si>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</si>
  <si>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</si>
  <si>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</si>
  <si>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</si>
  <si>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Maisbrötchen</t>
  </si>
  <si>
    <t>Unterknet-Rezeptur für luftiges Brötchen</t>
  </si>
  <si>
    <t>Basisteig Weizenbrötchen</t>
  </si>
  <si>
    <t>Quellstück</t>
  </si>
  <si>
    <t>o</t>
  </si>
  <si>
    <t>Lupinenschrot</t>
  </si>
  <si>
    <t>u</t>
  </si>
  <si>
    <t>Sonnenblumenkerne geröstet</t>
  </si>
  <si>
    <t>Mais-Crisp Dekor</t>
  </si>
  <si>
    <t>Salz</t>
  </si>
  <si>
    <t>Wasser</t>
  </si>
  <si>
    <t>1 Minuten</t>
  </si>
  <si>
    <t>2 Minuten (entsprechend auskneten)</t>
  </si>
  <si>
    <t>24 - 25°C</t>
  </si>
  <si>
    <t>10 Minuten</t>
  </si>
  <si>
    <t>- Als Basis einen Dinkelbrötchen-Teig oder einen leichten Hefefeinteig verwenden.</t>
  </si>
  <si>
    <t>- Der Maiscrisp sorgt für eine tolle Krumenfarbe und eine sagenhafte Frischhaltung des Gebäcks. Als Dekor unterstützt er eine langanhaltende Rösche.
- Die Sonnenblumenkerne nicht zu dunkel abrösten.</t>
  </si>
  <si>
    <t>- das Quellstück (welches etwas fester gehalten wird, darauf auch Wassermenge einstellen) unter einen nicht ganz ausgekneteten Brötchenteig unterlaufen 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</si>
</sst>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3">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A2" zoomScale="90" zoomScaleNormal="9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99"/>
      <c r="C3" s="96" t="s">
        <v>68</v>
      </c>
      <c r="D3" s="97"/>
      <c r="E3" s="97"/>
      <c r="F3" s="97"/>
      <c r="G3" s="98"/>
      <c r="H3" s="8"/>
      <c r="L3" s="87" t="s">
        <v>31</v>
      </c>
      <c r="M3" s="87"/>
      <c r="O3" s="11">
        <v>10</v>
      </c>
      <c r="Q3" s="12" t="s">
        <v>34</v>
      </c>
    </row>
    <row r="4" spans="1:24" ht="5.25" customHeight="1" x14ac:dyDescent="0.2">
      <c r="A4" s="13"/>
      <c r="B4" s="99"/>
      <c r="G4" s="8"/>
      <c r="H4" s="8"/>
    </row>
    <row r="5" spans="1:24" ht="24.75" customHeight="1" x14ac:dyDescent="0.25">
      <c r="A5" s="13"/>
      <c r="B5" s="99"/>
      <c r="C5" s="100" t="s">
        <v>69</v>
      </c>
      <c r="D5" s="101"/>
      <c r="E5" s="101"/>
      <c r="F5" s="101"/>
      <c r="G5" s="102"/>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3" t="s">
        <v>1</v>
      </c>
      <c r="M7" s="93" t="s">
        <v>2</v>
      </c>
      <c r="N7" s="17"/>
      <c r="O7" s="93" t="s">
        <v>3</v>
      </c>
      <c r="P7" s="13"/>
      <c r="Q7" s="92" t="s">
        <v>4</v>
      </c>
      <c r="R7" s="13"/>
      <c r="S7" s="91" t="s">
        <v>10</v>
      </c>
    </row>
    <row r="8" spans="1:24" ht="5.25" customHeight="1" thickBot="1" x14ac:dyDescent="0.25">
      <c r="G8" s="8"/>
      <c r="H8" s="8"/>
      <c r="I8" s="13"/>
      <c r="J8" s="13"/>
      <c r="K8" s="13"/>
      <c r="L8" s="93"/>
      <c r="M8" s="93"/>
      <c r="N8" s="17"/>
      <c r="O8" s="93"/>
      <c r="P8" s="13"/>
      <c r="Q8" s="92"/>
      <c r="R8" s="13"/>
      <c r="S8" s="91"/>
    </row>
    <row r="9" spans="1:24" ht="5.25" customHeight="1" x14ac:dyDescent="0.2">
      <c r="D9" s="13"/>
      <c r="E9" s="18"/>
      <c r="F9" s="18"/>
      <c r="G9" s="19"/>
      <c r="H9" s="20"/>
      <c r="I9" s="17"/>
      <c r="J9" s="17"/>
      <c r="K9" s="17"/>
      <c r="L9" s="93"/>
      <c r="M9" s="93"/>
      <c r="N9" s="17"/>
      <c r="O9" s="93"/>
      <c r="P9" s="13"/>
      <c r="Q9" s="92"/>
      <c r="R9" s="13"/>
      <c r="S9" s="91"/>
    </row>
    <row r="10" spans="1:24" ht="21" customHeight="1" thickBot="1" x14ac:dyDescent="0.25">
      <c r="B10" s="21">
        <f>L5</f>
        <v>0</v>
      </c>
      <c r="C10" s="22" t="s">
        <v>48</v>
      </c>
      <c r="D10" s="23"/>
      <c r="E10" s="24">
        <v>0.5</v>
      </c>
      <c r="F10" s="25">
        <v>1</v>
      </c>
      <c r="G10" s="26">
        <v>1.5</v>
      </c>
      <c r="H10" s="20"/>
      <c r="I10" s="17"/>
      <c r="J10" s="27" t="s">
        <v>5</v>
      </c>
      <c r="K10" s="17"/>
      <c r="L10" s="93"/>
      <c r="M10" s="93"/>
      <c r="N10" s="17"/>
      <c r="O10" s="93"/>
      <c r="P10" s="13"/>
      <c r="Q10" s="92"/>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Basisteig Weizenbrötchen</v>
      </c>
      <c r="C12" s="36">
        <f t="shared" ref="C12:C20" si="1">IF(AND(L12&lt;&gt;"",M12&lt;&gt;""),M12,"")</f>
        <v>15.040000000000001</v>
      </c>
      <c r="D12" s="37" t="str">
        <f t="shared" ref="D12:D20" si="2">IF(AND(O12&lt;&gt;"",M12&lt;&gt;""),$O12,"")</f>
        <v>kg</v>
      </c>
      <c r="E12" s="38">
        <f t="shared" ref="E12:G21" si="3">IF(AND($L$5&gt;0,$O$46&gt;0),"-----",IF($C12&lt;&gt;"",IF($M12&lt;$O$3,$C12*E$47,ROUND($C12*E$47,2)),""))</f>
        <v>7.52</v>
      </c>
      <c r="F12" s="38">
        <f t="shared" si="3"/>
        <v>15.04</v>
      </c>
      <c r="G12" s="38">
        <f t="shared" si="3"/>
        <v>22.56</v>
      </c>
      <c r="H12" s="34"/>
      <c r="I12" s="39"/>
      <c r="J12" s="40" t="str">
        <f>IF(L12&lt;&gt;"","X","")</f>
        <v>X</v>
      </c>
      <c r="K12" s="41" t="s">
        <v>55</v>
      </c>
      <c r="L12" s="42" t="s">
        <v>70</v>
      </c>
      <c r="M12" s="43">
        <f>16/10*(10-M16)</f>
        <v>15.040000000000001</v>
      </c>
      <c r="N12" s="39"/>
      <c r="O12" s="44" t="s">
        <v>7</v>
      </c>
      <c r="P12" s="39"/>
      <c r="Q12" s="45"/>
      <c r="R12" s="39"/>
      <c r="S12" s="42"/>
      <c r="T12" s="33"/>
      <c r="W12" s="46" t="s">
        <v>7</v>
      </c>
      <c r="X12" s="47">
        <f t="shared" ref="X12:X25" si="4">IF(AND(Q12&lt;&gt;"o",Q12&lt;&gt;"o2",Q12&lt;&gt;"o3"),M12,0)</f>
        <v>15.040000000000001</v>
      </c>
    </row>
    <row r="13" spans="1:24" s="46" customFormat="1" ht="20.25" customHeight="1" x14ac:dyDescent="0.2">
      <c r="A13" s="34"/>
      <c r="B13" s="35" t="str">
        <f t="shared" si="0"/>
        <v>Quellstück</v>
      </c>
      <c r="C13" s="36">
        <f t="shared" si="1"/>
        <v>3.2600000000000002</v>
      </c>
      <c r="D13" s="37" t="str">
        <f t="shared" si="2"/>
        <v>kg</v>
      </c>
      <c r="E13" s="38">
        <f t="shared" si="3"/>
        <v>1.6300000000000001</v>
      </c>
      <c r="F13" s="38">
        <f t="shared" si="3"/>
        <v>3.2600000000000002</v>
      </c>
      <c r="G13" s="38">
        <f t="shared" si="3"/>
        <v>4.8900000000000006</v>
      </c>
      <c r="H13" s="34"/>
      <c r="I13" s="39"/>
      <c r="J13" s="40" t="str">
        <f t="shared" ref="J13:J43" si="5">IF(L13&lt;&gt;"","X","")</f>
        <v>X</v>
      </c>
      <c r="K13" s="41" t="s">
        <v>55</v>
      </c>
      <c r="L13" s="42" t="s">
        <v>71</v>
      </c>
      <c r="M13" s="43">
        <v>3.2600000000000002</v>
      </c>
      <c r="N13" s="39"/>
      <c r="O13" s="44" t="s">
        <v>7</v>
      </c>
      <c r="P13" s="39"/>
      <c r="Q13" s="45" t="s">
        <v>72</v>
      </c>
      <c r="R13" s="39"/>
      <c r="S13" s="42"/>
      <c r="T13" s="33"/>
      <c r="W13" s="46" t="s">
        <v>7</v>
      </c>
      <c r="X13" s="47">
        <f t="shared" si="4"/>
        <v>0</v>
      </c>
    </row>
    <row r="14" spans="1:24" s="46" customFormat="1" ht="20.25" customHeight="1" x14ac:dyDescent="0.2">
      <c r="A14" s="34"/>
      <c r="B14" s="35" t="str">
        <f t="shared" si="0"/>
        <v xml:space="preserve">     Lupinenschrot</v>
      </c>
      <c r="C14" s="36">
        <f t="shared" si="1"/>
        <v>0.2</v>
      </c>
      <c r="D14" s="37" t="str">
        <f t="shared" si="2"/>
        <v>kg</v>
      </c>
      <c r="E14" s="38">
        <f t="shared" si="3"/>
        <v>0.1</v>
      </c>
      <c r="F14" s="38">
        <f t="shared" si="3"/>
        <v>0.2</v>
      </c>
      <c r="G14" s="38">
        <f t="shared" si="3"/>
        <v>0.30000000000000004</v>
      </c>
      <c r="H14" s="34"/>
      <c r="I14" s="39"/>
      <c r="J14" s="40" t="str">
        <f t="shared" si="5"/>
        <v>X</v>
      </c>
      <c r="K14" s="41" t="s">
        <v>55</v>
      </c>
      <c r="L14" s="42" t="s">
        <v>73</v>
      </c>
      <c r="M14" s="43">
        <v>0.2</v>
      </c>
      <c r="N14" s="39"/>
      <c r="O14" s="44" t="s">
        <v>7</v>
      </c>
      <c r="P14" s="39"/>
      <c r="Q14" s="45" t="s">
        <v>74</v>
      </c>
      <c r="R14" s="39"/>
      <c r="S14" s="42"/>
      <c r="T14" s="33"/>
      <c r="W14" s="46" t="s">
        <v>7</v>
      </c>
      <c r="X14" s="47">
        <f t="shared" si="4"/>
        <v>0.2</v>
      </c>
    </row>
    <row r="15" spans="1:24" s="46" customFormat="1" ht="20.25" customHeight="1" x14ac:dyDescent="0.2">
      <c r="A15" s="34"/>
      <c r="B15" s="35" t="str">
        <f t="shared" si="0"/>
        <v xml:space="preserve">     Sonnenblumenkerne geröstet</v>
      </c>
      <c r="C15" s="36">
        <f t="shared" si="1"/>
        <v>0.4</v>
      </c>
      <c r="D15" s="37" t="str">
        <f t="shared" si="2"/>
        <v>kg</v>
      </c>
      <c r="E15" s="38">
        <f t="shared" si="3"/>
        <v>0.2</v>
      </c>
      <c r="F15" s="38">
        <f t="shared" si="3"/>
        <v>0.4</v>
      </c>
      <c r="G15" s="38">
        <f t="shared" si="3"/>
        <v>0.60000000000000009</v>
      </c>
      <c r="H15" s="34"/>
      <c r="I15" s="39"/>
      <c r="J15" s="40" t="str">
        <f t="shared" si="5"/>
        <v>X</v>
      </c>
      <c r="K15" s="41" t="s">
        <v>55</v>
      </c>
      <c r="L15" s="42" t="s">
        <v>75</v>
      </c>
      <c r="M15" s="43">
        <v>0.4</v>
      </c>
      <c r="N15" s="39"/>
      <c r="O15" s="44" t="s">
        <v>7</v>
      </c>
      <c r="P15" s="39"/>
      <c r="Q15" s="45" t="s">
        <v>74</v>
      </c>
      <c r="R15" s="39"/>
      <c r="S15" s="42"/>
      <c r="T15" s="33"/>
      <c r="W15" s="46" t="s">
        <v>7</v>
      </c>
      <c r="X15" s="47">
        <f t="shared" si="4"/>
        <v>0.4</v>
      </c>
    </row>
    <row r="16" spans="1:24" s="46" customFormat="1" ht="20.25" customHeight="1" x14ac:dyDescent="0.2">
      <c r="A16" s="34"/>
      <c r="B16" s="35" t="str">
        <f t="shared" si="0"/>
        <v xml:space="preserve">     Mais-Crisp Dekor</v>
      </c>
      <c r="C16" s="36">
        <f t="shared" si="1"/>
        <v>0.6</v>
      </c>
      <c r="D16" s="37" t="str">
        <f t="shared" si="2"/>
        <v>kg</v>
      </c>
      <c r="E16" s="38">
        <f t="shared" si="3"/>
        <v>0.3</v>
      </c>
      <c r="F16" s="38">
        <f t="shared" si="3"/>
        <v>0.6</v>
      </c>
      <c r="G16" s="38">
        <f t="shared" si="3"/>
        <v>0.89999999999999991</v>
      </c>
      <c r="H16" s="34"/>
      <c r="I16" s="39"/>
      <c r="J16" s="40" t="str">
        <f t="shared" si="5"/>
        <v>X</v>
      </c>
      <c r="K16" s="41" t="s">
        <v>55</v>
      </c>
      <c r="L16" s="42" t="s">
        <v>76</v>
      </c>
      <c r="M16" s="43">
        <v>0.6</v>
      </c>
      <c r="N16" s="39"/>
      <c r="O16" s="44" t="s">
        <v>7</v>
      </c>
      <c r="P16" s="39"/>
      <c r="Q16" s="45" t="s">
        <v>74</v>
      </c>
      <c r="R16" s="39"/>
      <c r="S16" s="42"/>
      <c r="T16" s="33"/>
      <c r="W16" s="46" t="s">
        <v>7</v>
      </c>
      <c r="X16" s="47">
        <f t="shared" si="4"/>
        <v>0.6</v>
      </c>
    </row>
    <row r="17" spans="1:24" s="46" customFormat="1" ht="20.25" customHeight="1" x14ac:dyDescent="0.2">
      <c r="A17" s="34"/>
      <c r="B17" s="35" t="str">
        <f t="shared" si="0"/>
        <v xml:space="preserve">     Salz</v>
      </c>
      <c r="C17" s="36">
        <f t="shared" si="1"/>
        <v>0.06</v>
      </c>
      <c r="D17" s="37" t="str">
        <f t="shared" si="2"/>
        <v>kg</v>
      </c>
      <c r="E17" s="38">
        <f t="shared" si="3"/>
        <v>0.03</v>
      </c>
      <c r="F17" s="38">
        <f t="shared" si="3"/>
        <v>0.06</v>
      </c>
      <c r="G17" s="38">
        <f t="shared" si="3"/>
        <v>0.09</v>
      </c>
      <c r="H17" s="34"/>
      <c r="I17" s="39"/>
      <c r="J17" s="40" t="str">
        <f t="shared" si="5"/>
        <v>X</v>
      </c>
      <c r="K17" s="41" t="s">
        <v>55</v>
      </c>
      <c r="L17" s="42" t="s">
        <v>77</v>
      </c>
      <c r="M17" s="43">
        <v>0.06</v>
      </c>
      <c r="N17" s="39"/>
      <c r="O17" s="44" t="s">
        <v>7</v>
      </c>
      <c r="P17" s="39"/>
      <c r="Q17" s="45" t="s">
        <v>74</v>
      </c>
      <c r="R17" s="39"/>
      <c r="S17" s="42"/>
      <c r="T17" s="33"/>
      <c r="W17" s="46" t="s">
        <v>7</v>
      </c>
      <c r="X17" s="47">
        <f t="shared" si="4"/>
        <v>0.06</v>
      </c>
    </row>
    <row r="18" spans="1:24" s="46" customFormat="1" ht="20.25" customHeight="1" x14ac:dyDescent="0.2">
      <c r="A18" s="34"/>
      <c r="B18" s="35" t="str">
        <f t="shared" si="0"/>
        <v xml:space="preserve">     Wasser</v>
      </c>
      <c r="C18" s="36">
        <f t="shared" si="1"/>
        <v>0.9</v>
      </c>
      <c r="D18" s="37" t="str">
        <f t="shared" si="2"/>
        <v>kg</v>
      </c>
      <c r="E18" s="38">
        <f t="shared" si="3"/>
        <v>0.45</v>
      </c>
      <c r="F18" s="38">
        <f t="shared" si="3"/>
        <v>0.9</v>
      </c>
      <c r="G18" s="38">
        <f t="shared" si="3"/>
        <v>1.35</v>
      </c>
      <c r="H18" s="34"/>
      <c r="I18" s="39"/>
      <c r="J18" s="40" t="str">
        <f t="shared" si="5"/>
        <v>X</v>
      </c>
      <c r="K18" s="41" t="s">
        <v>55</v>
      </c>
      <c r="L18" s="42" t="s">
        <v>78</v>
      </c>
      <c r="M18" s="43">
        <v>0.9</v>
      </c>
      <c r="N18" s="39"/>
      <c r="O18" s="44" t="s">
        <v>7</v>
      </c>
      <c r="P18" s="39"/>
      <c r="Q18" s="45" t="s">
        <v>74</v>
      </c>
      <c r="R18" s="39"/>
      <c r="S18" s="42"/>
      <c r="T18" s="33"/>
      <c r="W18" s="46" t="s">
        <v>7</v>
      </c>
      <c r="X18" s="47">
        <f t="shared" si="4"/>
        <v>0.9</v>
      </c>
    </row>
    <row r="19" spans="1:24" s="46" customFormat="1" ht="20.25" hidden="1" customHeight="1" x14ac:dyDescent="0.2">
      <c r="A19" s="34"/>
      <c r="B19" s="35" t="str">
        <f t="shared" si="0"/>
        <v/>
      </c>
      <c r="C19" s="36" t="str">
        <f t="shared" si="1"/>
        <v/>
      </c>
      <c r="D19" s="37" t="str">
        <f t="shared" si="2"/>
        <v/>
      </c>
      <c r="E19" s="38" t="str">
        <f t="shared" si="3"/>
        <v/>
      </c>
      <c r="F19" s="38" t="str">
        <f t="shared" si="3"/>
        <v/>
      </c>
      <c r="G19" s="38" t="str">
        <f t="shared" si="3"/>
        <v/>
      </c>
      <c r="H19" s="34"/>
      <c r="I19" s="39"/>
      <c r="J19" s="40" t="str">
        <f t="shared" si="5"/>
        <v/>
      </c>
      <c r="K19" s="41" t="s">
        <v>55</v>
      </c>
      <c r="L19" s="42"/>
      <c r="M19" s="43"/>
      <c r="N19" s="39"/>
      <c r="O19" s="44"/>
      <c r="P19" s="39"/>
      <c r="Q19" s="45"/>
      <c r="R19" s="39"/>
      <c r="S19" s="42"/>
      <c r="T19" s="33"/>
      <c r="W19" s="46" t="s">
        <v>7</v>
      </c>
      <c r="X19" s="47">
        <f t="shared" si="4"/>
        <v>0</v>
      </c>
    </row>
    <row r="20" spans="1:24" s="46" customFormat="1" ht="20.25" hidden="1" customHeight="1" x14ac:dyDescent="0.2">
      <c r="A20" s="34"/>
      <c r="B20" s="35" t="str">
        <f t="shared" si="0"/>
        <v/>
      </c>
      <c r="C20" s="36" t="str">
        <f t="shared" si="1"/>
        <v/>
      </c>
      <c r="D20" s="37" t="str">
        <f t="shared" si="2"/>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 t="shared" si="4"/>
        <v>0</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ref="E23:G43" si="8">IF(AND($L$5&gt;0,$O$46&gt;0),"-----",IF($C23&lt;&gt;"",IF($M23&lt;$O$3,$C23*E$47,ROUND($C23*E$47,2)),""))</f>
        <v/>
      </c>
      <c r="F23" s="38" t="str">
        <f t="shared" si="8"/>
        <v/>
      </c>
      <c r="G23" s="38" t="str">
        <f t="shared" si="8"/>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4"/>
      <c r="C44" s="94"/>
      <c r="D44" s="94"/>
      <c r="E44" s="94"/>
      <c r="F44" s="94"/>
      <c r="G44" s="95"/>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43241.473744675925</v>
      </c>
      <c r="C46" s="58">
        <f>IF(O46&gt;0,"",X46)</f>
        <v>17.2</v>
      </c>
      <c r="D46" s="59"/>
      <c r="E46" s="60">
        <f>IF($O$46&gt;0,"-----",IF($L$5&lt;&gt;"",$L$5*E10,E10*$C$46))</f>
        <v>8.6</v>
      </c>
      <c r="F46" s="60">
        <f>IF($O$46&gt;0,"-----",IF($L$5&lt;&gt;"",$L$5*F10,F10*$C$46))</f>
        <v>17.2</v>
      </c>
      <c r="G46" s="60">
        <f>IF($O$46&gt;0,"-----",IF($L$5&lt;&gt;"",$L$5*G10,G10*$C$46))</f>
        <v>25.799999999999997</v>
      </c>
      <c r="H46" s="20"/>
      <c r="I46" s="17"/>
      <c r="J46" s="55" t="s">
        <v>29</v>
      </c>
      <c r="K46" s="61"/>
      <c r="L46" s="61"/>
      <c r="M46" s="61"/>
      <c r="N46" s="61"/>
      <c r="O46" s="62">
        <f>COUNTIF(O12:O43,"=St.")</f>
        <v>0</v>
      </c>
      <c r="P46" s="61"/>
      <c r="Q46" s="61"/>
      <c r="R46" s="9"/>
      <c r="X46" s="63">
        <f>SUM(X11:X45)</f>
        <v>17.2</v>
      </c>
    </row>
    <row r="47" spans="1:39" ht="0.75" hidden="1" customHeight="1" x14ac:dyDescent="0.2">
      <c r="B47" s="64"/>
      <c r="C47" s="65"/>
      <c r="D47" s="65"/>
      <c r="E47" s="66">
        <f>IF($L$5&lt;&gt;"",E10*$L$5/$C$46,E10)</f>
        <v>0.5</v>
      </c>
      <c r="F47" s="66">
        <f>IF($L$5&lt;&gt;"",F10*$L$5/$C$46,F10)</f>
        <v>1</v>
      </c>
      <c r="G47" s="66">
        <f>IF($L$5&lt;&gt;"",G10*$L$5/$C$46,G10)</f>
        <v>1.5</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58.5" customHeight="1" x14ac:dyDescent="0.25">
      <c r="A54" s="77"/>
      <c r="B54" s="88" t="s">
        <v>85</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6.5" customHeight="1" x14ac:dyDescent="0.25">
      <c r="A57" s="77"/>
      <c r="B57" s="88" t="s">
        <v>84</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79</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80</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81</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82</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2.5" customHeight="1" x14ac:dyDescent="0.25">
      <c r="A102" s="74"/>
      <c r="B102" s="83" t="s">
        <v>33</v>
      </c>
      <c r="C102" s="86" t="s">
        <v>76</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45" customHeight="1" x14ac:dyDescent="0.25">
      <c r="A120" s="77"/>
      <c r="B120" s="88" t="s">
        <v>83</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2018-05-14T06:19:34Z</cp:lastPrinted>
  <dcterms:created xsi:type="dcterms:W3CDTF">2010-01-14T09:56:01Z</dcterms:created>
  <dcterms:modified xsi:type="dcterms:W3CDTF">2018-05-21T09:24:54Z</dcterms:modified>
</cp:coreProperties>
</file>