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Weizenmischbrot\"/>
    </mc:Choice>
  </mc:AlternateContent>
  <bookViews>
    <workbookView xWindow="2485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4" i="2" l="1"/>
  <c r="M12" i="2" l="1"/>
  <c r="J57" i="2" l="1"/>
  <c r="J56" i="2" s="1"/>
  <c r="J58" i="2" s="1"/>
  <c r="J54" i="2" l="1"/>
  <c r="J53" i="2" s="1"/>
  <c r="J55" i="2" s="1"/>
  <c r="J61" i="2"/>
  <c r="J60" i="2"/>
  <c r="J66" i="2"/>
  <c r="J65" i="2"/>
  <c r="J76" i="2"/>
  <c r="J75" i="2"/>
  <c r="J74" i="2"/>
  <c r="J81" i="2"/>
  <c r="J80" i="2"/>
  <c r="J79" i="2"/>
  <c r="J98" i="2"/>
  <c r="J97" i="2"/>
  <c r="J96" i="2"/>
  <c r="J95" i="2"/>
  <c r="J117" i="2"/>
  <c r="J116" i="2"/>
  <c r="J115" i="2"/>
  <c r="J114" i="2"/>
  <c r="J111" i="2"/>
  <c r="J110" i="2"/>
  <c r="J112" i="2" s="1"/>
  <c r="J108" i="2"/>
  <c r="J107" i="2"/>
  <c r="J106" i="2"/>
  <c r="J105" i="2"/>
  <c r="J102" i="2"/>
  <c r="J101" i="2"/>
  <c r="J92" i="2"/>
  <c r="J91" i="2"/>
  <c r="J90" i="2"/>
  <c r="J87" i="2"/>
  <c r="J86" i="2"/>
  <c r="J85" i="2"/>
  <c r="J84" i="2"/>
  <c r="J120" i="2"/>
  <c r="J119" i="2" s="1"/>
  <c r="X12" i="2"/>
  <c r="X13" i="2"/>
  <c r="X14" i="2"/>
  <c r="X15" i="2"/>
  <c r="X23" i="2"/>
  <c r="X16" i="2"/>
  <c r="X17" i="2"/>
  <c r="X18" i="2"/>
  <c r="X19" i="2"/>
  <c r="X20" i="2"/>
  <c r="X21" i="2"/>
  <c r="X22" i="2"/>
  <c r="X24" i="2"/>
  <c r="X25" i="2"/>
  <c r="X27" i="2"/>
  <c r="X28" i="2"/>
  <c r="X29" i="2"/>
  <c r="X30" i="2"/>
  <c r="X31" i="2"/>
  <c r="X32" i="2"/>
  <c r="X33" i="2"/>
  <c r="X34" i="2"/>
  <c r="X35" i="2"/>
  <c r="X36" i="2"/>
  <c r="X37" i="2"/>
  <c r="X38" i="2"/>
  <c r="X39" i="2"/>
  <c r="X40" i="2"/>
  <c r="X41" i="2"/>
  <c r="X42" i="2"/>
  <c r="X43" i="2"/>
  <c r="X26" i="2"/>
  <c r="C21" i="2"/>
  <c r="D21" i="2"/>
  <c r="C22" i="2"/>
  <c r="D22"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23" i="2"/>
  <c r="D23" i="2"/>
  <c r="C16" i="2"/>
  <c r="D16" i="2"/>
  <c r="C17" i="2"/>
  <c r="D17" i="2"/>
  <c r="C18" i="2"/>
  <c r="D18" i="2"/>
  <c r="C19" i="2"/>
  <c r="D19" i="2"/>
  <c r="E47" i="2"/>
  <c r="O46" i="2"/>
  <c r="F47" i="2"/>
  <c r="G47" i="2"/>
  <c r="C20" i="2"/>
  <c r="B28" i="2"/>
  <c r="B29" i="2"/>
  <c r="B30" i="2"/>
  <c r="B31" i="2"/>
  <c r="B32" i="2"/>
  <c r="B33" i="2"/>
  <c r="B34" i="2"/>
  <c r="B35" i="2"/>
  <c r="B36" i="2"/>
  <c r="B37" i="2"/>
  <c r="B38" i="2"/>
  <c r="B39" i="2"/>
  <c r="B40" i="2"/>
  <c r="B41" i="2"/>
  <c r="B42" i="2"/>
  <c r="B43" i="2"/>
  <c r="B12" i="2"/>
  <c r="B13" i="2"/>
  <c r="B14" i="2"/>
  <c r="B15" i="2"/>
  <c r="B23" i="2"/>
  <c r="B16" i="2"/>
  <c r="B17" i="2"/>
  <c r="B18" i="2"/>
  <c r="B19" i="2"/>
  <c r="B20" i="2"/>
  <c r="B21" i="2"/>
  <c r="B22"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23" i="2"/>
  <c r="J16" i="2"/>
  <c r="J17" i="2"/>
  <c r="J18" i="2"/>
  <c r="D20" i="2"/>
  <c r="J20" i="2"/>
  <c r="J21" i="2"/>
  <c r="J22" i="2"/>
  <c r="J24" i="2"/>
  <c r="J25" i="2"/>
  <c r="J30" i="2"/>
  <c r="J31" i="2"/>
  <c r="J32" i="2"/>
  <c r="J33" i="2"/>
  <c r="J34" i="2"/>
  <c r="J35" i="2"/>
  <c r="J26" i="2"/>
  <c r="J36" i="2"/>
  <c r="J37" i="2"/>
  <c r="J19" i="2"/>
  <c r="J27" i="2"/>
  <c r="J28" i="2"/>
  <c r="J29" i="2"/>
  <c r="J38" i="2"/>
  <c r="J39" i="2"/>
  <c r="J40" i="2"/>
  <c r="J41" i="2"/>
  <c r="J42" i="2"/>
  <c r="J43" i="2"/>
  <c r="J62" i="2"/>
  <c r="J67" i="2"/>
  <c r="J71" i="2"/>
  <c r="J70" i="2"/>
  <c r="J12" i="2"/>
  <c r="B10" i="2"/>
  <c r="J89" i="2" l="1"/>
  <c r="J93" i="2" s="1"/>
  <c r="J59" i="2"/>
  <c r="J63" i="2" s="1"/>
  <c r="J64" i="2"/>
  <c r="J68" i="2" s="1"/>
  <c r="J104" i="2"/>
  <c r="J109" i="2" s="1"/>
  <c r="E26" i="2"/>
  <c r="J73" i="2"/>
  <c r="J77" i="2" s="1"/>
  <c r="F21" i="2"/>
  <c r="F12" i="2"/>
  <c r="F39" i="2"/>
  <c r="G14" i="2"/>
  <c r="E42" i="2"/>
  <c r="F22" i="2"/>
  <c r="G36" i="2"/>
  <c r="E34" i="2"/>
  <c r="G28" i="2"/>
  <c r="F16" i="2"/>
  <c r="E33" i="2"/>
  <c r="F31" i="2"/>
  <c r="E19" i="2"/>
  <c r="J94" i="2"/>
  <c r="J99" i="2" s="1"/>
  <c r="J83" i="2"/>
  <c r="J88" i="2" s="1"/>
  <c r="J100" i="2"/>
  <c r="J103" i="2" s="1"/>
  <c r="J113" i="2"/>
  <c r="J118" i="2" s="1"/>
  <c r="J78" i="2"/>
  <c r="J82" i="2" s="1"/>
  <c r="X46" i="2"/>
  <c r="C46" i="2" s="1"/>
  <c r="G46" i="2" s="1"/>
  <c r="J69" i="2"/>
  <c r="J72" i="2" s="1"/>
  <c r="E13" i="2"/>
  <c r="G42" i="2"/>
  <c r="E40" i="2"/>
  <c r="F37" i="2"/>
  <c r="G34" i="2"/>
  <c r="E32" i="2"/>
  <c r="F29" i="2"/>
  <c r="G26" i="2"/>
  <c r="E24" i="2"/>
  <c r="G19" i="2"/>
  <c r="E17" i="2"/>
  <c r="F15" i="2"/>
  <c r="G12" i="2"/>
  <c r="G27" i="2"/>
  <c r="F42" i="2"/>
  <c r="G39" i="2"/>
  <c r="E37" i="2"/>
  <c r="F34" i="2"/>
  <c r="G31" i="2"/>
  <c r="E29" i="2"/>
  <c r="F26" i="2"/>
  <c r="G22" i="2"/>
  <c r="F19" i="2"/>
  <c r="G16" i="2"/>
  <c r="E15" i="2"/>
  <c r="G41" i="2"/>
  <c r="E39" i="2"/>
  <c r="F36" i="2"/>
  <c r="G33" i="2"/>
  <c r="E31" i="2"/>
  <c r="F28" i="2"/>
  <c r="G25" i="2"/>
  <c r="E22" i="2"/>
  <c r="G18" i="2"/>
  <c r="E16" i="2"/>
  <c r="F14" i="2"/>
  <c r="G21" i="2"/>
  <c r="E21" i="2"/>
  <c r="F41" i="2"/>
  <c r="G38" i="2"/>
  <c r="E36" i="2"/>
  <c r="F33" i="2"/>
  <c r="G30" i="2"/>
  <c r="E28" i="2"/>
  <c r="F25" i="2"/>
  <c r="G20" i="2"/>
  <c r="F18" i="2"/>
  <c r="G23" i="2"/>
  <c r="E14" i="2"/>
  <c r="E12" i="2"/>
  <c r="F43" i="2"/>
  <c r="G40" i="2"/>
  <c r="E38" i="2"/>
  <c r="F35" i="2"/>
  <c r="G32" i="2"/>
  <c r="E30" i="2"/>
  <c r="F27" i="2"/>
  <c r="G24" i="2"/>
  <c r="E20" i="2"/>
  <c r="G17" i="2"/>
  <c r="E23" i="2"/>
  <c r="F13" i="2"/>
  <c r="G43" i="2"/>
  <c r="E41" i="2"/>
  <c r="F38" i="2"/>
  <c r="G35" i="2"/>
  <c r="F30" i="2"/>
  <c r="E25" i="2"/>
  <c r="F20" i="2"/>
  <c r="E18" i="2"/>
  <c r="F23" i="2"/>
  <c r="G13" i="2"/>
  <c r="E43" i="2"/>
  <c r="F40" i="2"/>
  <c r="G37" i="2"/>
  <c r="E35" i="2"/>
  <c r="F32" i="2"/>
  <c r="G29" i="2"/>
  <c r="E27" i="2"/>
  <c r="F24" i="2"/>
  <c r="F17"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<sst xmlns="http://schemas.openxmlformats.org/spreadsheetml/2006/main" count="183" uniqueCount="91">
  <si>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</si>
  <si>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</si>
  <si>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</si>
  <si>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</si>
  <si>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</si>
  <si>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</si>
  <si>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</si>
  <si>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</si>
  <si>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</si>
  <si>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</si>
  <si>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</si>
  <si>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</si>
  <si>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</si>
  <si>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</si>
  <si>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</si>
  <si>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</si>
  <si>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</si>
  <si>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</si>
  <si>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</si>
  <si>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</si>
  <si>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</si>
  <si>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</si>
  <si>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</si>
  <si>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</si>
  <si>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</si>
  <si>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</si>
  <si>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</si>
  <si>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</si>
  <si>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</si>
  <si>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</si>
  <si>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</si>
  <si>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</si>
  <si>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</si>
  <si>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</si>
  <si>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</si>
  <si>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</si>
  <si>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</si>
  <si>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</si>
  <si>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</si>
  <si>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</si>
  <si>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</si>
  <si>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</si>
  <si>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</si>
  <si>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</si>
  <si>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</si>
  <si>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</si>
  <si>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</si>
  <si>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</si>
  <si>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</si>
  <si>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</si>
  <si>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</si>
  <si>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</si>
  <si>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</si>
  <si>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</si>
  <si>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</si>
  <si>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</si>
  <si>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</si>
  <si>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</si>
  <si>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</si>
  <si>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</si>
  <si>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</si>
  <si>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</si>
  <si>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</si>
  <si>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</si>
  <si>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</si>
  <si>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</si>
  <si>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</si>
  <si>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</si>
  <si>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Sauerteig TA180</t>
  </si>
  <si>
    <t>o</t>
  </si>
  <si>
    <t>u</t>
  </si>
  <si>
    <t>Wasser</t>
  </si>
  <si>
    <t>Durum-Crisp extrafein</t>
  </si>
  <si>
    <t>minimalback0,5%</t>
  </si>
  <si>
    <t>Salz</t>
  </si>
  <si>
    <t>Hefe (Menge nach Führung)</t>
  </si>
  <si>
    <t>Wasser ca.</t>
  </si>
  <si>
    <t>50 Minuten bei freigeschobenem Brot, 60 Minuten bei Kastenbrot, darauf die Hefemenge anpassen.</t>
  </si>
  <si>
    <t>berechnet auf einstufige Führung (ca. 15 Sr°)</t>
  </si>
  <si>
    <t>Hartweizen-Extrudat</t>
  </si>
  <si>
    <t xml:space="preserve">- betriebseigenen Sauerteigs verwenden, Menge nach gewünschtem Geschmack
- Verschieben der Getreideanteile (mehr Roggen oder mehr Weizen) je nach gewünschter Lockerung des Brotes.
- hinzufügen von Malzextrakt für eine abgerundete Süße
</t>
  </si>
  <si>
    <t>Badisches Landbrot</t>
  </si>
  <si>
    <t>85/15-Weizenmisch, minimalistische Rezeptur</t>
  </si>
  <si>
    <t>6 Minuten</t>
  </si>
  <si>
    <t>25°</t>
  </si>
  <si>
    <t>20 - 30 Minuten</t>
  </si>
  <si>
    <t>4 Minuten (entsprechend auskneten)</t>
  </si>
  <si>
    <t>Butter</t>
  </si>
  <si>
    <t>Roggenmehl Type  997/1150</t>
  </si>
  <si>
    <t>- das Extrudat (Durum-Crisp) sorgt für eine  verbesserte Frischhaltung des Brotes
- mit dem minimalback werden sowohl Stand als auch Volumen deutlich optimiert</t>
  </si>
  <si>
    <t>Weizenmehl Type 550/812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</si>
</sst>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topLeftCell="B1" zoomScale="80" workbookViewId="0">
      <selection activeCell="C3" sqref="C3:G3"/>
    </sheetView>
  </sheetViews>
  <sheetFormatPr baseColWidth="10" defaultColWidth="2.7109375" defaultRowHeight="0" customHeight="1" zeroHeight="1" x14ac:dyDescent="0.2"/>
  <cols>
    <col min="1" max="1" width="0.7109375" style="8" hidden="1"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81</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82</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Sauerteig TA180</v>
      </c>
      <c r="C12" s="36">
        <f t="shared" ref="C12:C19" si="1">IF(AND(L12&lt;&gt;"",M12&lt;&gt;""),M12,"")</f>
        <v>2.7</v>
      </c>
      <c r="D12" s="37" t="str">
        <f t="shared" ref="D12:D19" si="2">IF(AND(O12&lt;&gt;"",M12&lt;&gt;""),$O12,"")</f>
        <v>kg</v>
      </c>
      <c r="E12" s="38">
        <f t="shared" ref="E12:G43" si="3">IF(AND($L$5&gt;0,$O$46&gt;0),"-----",IF($C12&lt;&gt;"",IF($M12&lt;$O$3,$C12*E$47,ROUND($C12*E$47,2)),""))</f>
        <v>2.7</v>
      </c>
      <c r="F12" s="38">
        <f t="shared" si="3"/>
        <v>5.4</v>
      </c>
      <c r="G12" s="38">
        <f t="shared" si="3"/>
        <v>8.1000000000000014</v>
      </c>
      <c r="H12" s="34"/>
      <c r="I12" s="39"/>
      <c r="J12" s="40" t="str">
        <f>IF(L12&lt;&gt;"","X","")</f>
        <v>X</v>
      </c>
      <c r="K12" s="41" t="s">
        <v>55</v>
      </c>
      <c r="L12" s="42" t="s">
        <v>68</v>
      </c>
      <c r="M12" s="43">
        <f>SUM(M13:M14)</f>
        <v>2.7</v>
      </c>
      <c r="N12" s="39"/>
      <c r="O12" s="44" t="s">
        <v>7</v>
      </c>
      <c r="P12" s="39"/>
      <c r="Q12" s="45" t="s">
        <v>69</v>
      </c>
      <c r="R12" s="39"/>
      <c r="S12" s="42" t="s">
        <v>78</v>
      </c>
      <c r="T12" s="33"/>
      <c r="W12" s="46" t="s">
        <v>7</v>
      </c>
      <c r="X12" s="47">
        <f t="shared" ref="X12:X25" si="4">IF(AND(Q12&lt;&gt;"o",Q12&lt;&gt;"o2",Q12&lt;&gt;"o3"),M12,0)</f>
        <v>0</v>
      </c>
    </row>
    <row r="13" spans="1:24" s="46" customFormat="1" ht="20.25" customHeight="1" x14ac:dyDescent="0.2">
      <c r="A13" s="34"/>
      <c r="B13" s="35" t="str">
        <f t="shared" si="0"/>
        <v xml:space="preserve">     Roggenmehl Type  997/1150</v>
      </c>
      <c r="C13" s="36">
        <f t="shared" si="1"/>
        <v>1.5</v>
      </c>
      <c r="D13" s="37" t="str">
        <f t="shared" si="2"/>
        <v>kg</v>
      </c>
      <c r="E13" s="38">
        <f t="shared" si="3"/>
        <v>1.5</v>
      </c>
      <c r="F13" s="38">
        <f t="shared" si="3"/>
        <v>3</v>
      </c>
      <c r="G13" s="38">
        <f t="shared" si="3"/>
        <v>4.5</v>
      </c>
      <c r="H13" s="34"/>
      <c r="I13" s="39"/>
      <c r="J13" s="40" t="str">
        <f t="shared" ref="J13:J43" si="5">IF(L13&lt;&gt;"","X","")</f>
        <v>X</v>
      </c>
      <c r="K13" s="41" t="s">
        <v>55</v>
      </c>
      <c r="L13" s="42" t="s">
        <v>88</v>
      </c>
      <c r="M13" s="43">
        <v>1.5</v>
      </c>
      <c r="N13" s="39"/>
      <c r="O13" s="44" t="s">
        <v>7</v>
      </c>
      <c r="P13" s="39"/>
      <c r="Q13" s="45" t="s">
        <v>70</v>
      </c>
      <c r="R13" s="39"/>
      <c r="S13" s="42"/>
      <c r="T13" s="33"/>
      <c r="W13" s="46" t="s">
        <v>7</v>
      </c>
      <c r="X13" s="47">
        <f t="shared" si="4"/>
        <v>1.5</v>
      </c>
    </row>
    <row r="14" spans="1:24" s="46" customFormat="1" ht="20.25" customHeight="1" x14ac:dyDescent="0.2">
      <c r="A14" s="34"/>
      <c r="B14" s="35" t="str">
        <f t="shared" si="0"/>
        <v xml:space="preserve">     Wasser</v>
      </c>
      <c r="C14" s="36">
        <f t="shared" si="1"/>
        <v>1.2000000000000002</v>
      </c>
      <c r="D14" s="37" t="str">
        <f t="shared" si="2"/>
        <v>kg</v>
      </c>
      <c r="E14" s="38">
        <f t="shared" si="3"/>
        <v>1.2000000000000002</v>
      </c>
      <c r="F14" s="38">
        <f t="shared" si="3"/>
        <v>2.4000000000000004</v>
      </c>
      <c r="G14" s="38">
        <f t="shared" si="3"/>
        <v>3.6000000000000005</v>
      </c>
      <c r="H14" s="34"/>
      <c r="I14" s="39"/>
      <c r="J14" s="40" t="str">
        <f t="shared" si="5"/>
        <v>X</v>
      </c>
      <c r="K14" s="41" t="s">
        <v>55</v>
      </c>
      <c r="L14" s="42" t="s">
        <v>71</v>
      </c>
      <c r="M14" s="43">
        <f>M13*0.8</f>
        <v>1.2000000000000002</v>
      </c>
      <c r="N14" s="39"/>
      <c r="O14" s="44" t="s">
        <v>7</v>
      </c>
      <c r="P14" s="39"/>
      <c r="Q14" s="45" t="s">
        <v>70</v>
      </c>
      <c r="R14" s="39"/>
      <c r="S14" s="42"/>
      <c r="T14" s="33"/>
      <c r="W14" s="46" t="s">
        <v>7</v>
      </c>
      <c r="X14" s="47">
        <f t="shared" si="4"/>
        <v>1.2000000000000002</v>
      </c>
    </row>
    <row r="15" spans="1:24" s="46" customFormat="1" ht="20.25" customHeight="1" x14ac:dyDescent="0.2">
      <c r="A15" s="34"/>
      <c r="B15" s="35" t="str">
        <f t="shared" si="0"/>
        <v>Weizenmehl Type 550/812</v>
      </c>
      <c r="C15" s="36">
        <f t="shared" si="1"/>
        <v>7.8</v>
      </c>
      <c r="D15" s="37" t="str">
        <f t="shared" si="2"/>
        <v>kg</v>
      </c>
      <c r="E15" s="38">
        <f t="shared" si="3"/>
        <v>7.8</v>
      </c>
      <c r="F15" s="38">
        <f t="shared" si="3"/>
        <v>15.6</v>
      </c>
      <c r="G15" s="38">
        <f t="shared" si="3"/>
        <v>23.4</v>
      </c>
      <c r="H15" s="34"/>
      <c r="I15" s="39"/>
      <c r="J15" s="40" t="str">
        <f t="shared" si="5"/>
        <v>X</v>
      </c>
      <c r="K15" s="41" t="s">
        <v>55</v>
      </c>
      <c r="L15" s="42" t="s">
        <v>90</v>
      </c>
      <c r="M15" s="43">
        <v>7.8</v>
      </c>
      <c r="N15" s="39"/>
      <c r="O15" s="44" t="s">
        <v>7</v>
      </c>
      <c r="P15" s="39"/>
      <c r="Q15" s="45"/>
      <c r="R15" s="39"/>
      <c r="S15" s="42"/>
      <c r="T15" s="33"/>
      <c r="W15" s="46" t="s">
        <v>7</v>
      </c>
      <c r="X15" s="47">
        <f t="shared" si="4"/>
        <v>7.8</v>
      </c>
    </row>
    <row r="16" spans="1:24" s="46" customFormat="1" ht="20.25" customHeight="1" x14ac:dyDescent="0.2">
      <c r="A16" s="34"/>
      <c r="B16" s="35" t="str">
        <f t="shared" si="0"/>
        <v>Durum-Crisp extrafein</v>
      </c>
      <c r="C16" s="36">
        <f t="shared" si="1"/>
        <v>0.7</v>
      </c>
      <c r="D16" s="37" t="str">
        <f t="shared" si="2"/>
        <v>kg</v>
      </c>
      <c r="E16" s="38">
        <f t="shared" si="3"/>
        <v>0.7</v>
      </c>
      <c r="F16" s="38">
        <f t="shared" si="3"/>
        <v>1.4</v>
      </c>
      <c r="G16" s="38">
        <f t="shared" si="3"/>
        <v>2.0999999999999996</v>
      </c>
      <c r="H16" s="34"/>
      <c r="I16" s="39"/>
      <c r="J16" s="40" t="str">
        <f t="shared" si="5"/>
        <v>X</v>
      </c>
      <c r="K16" s="41" t="s">
        <v>55</v>
      </c>
      <c r="L16" s="42" t="s">
        <v>72</v>
      </c>
      <c r="M16" s="43">
        <v>0.7</v>
      </c>
      <c r="N16" s="39"/>
      <c r="O16" s="44" t="s">
        <v>7</v>
      </c>
      <c r="P16" s="39"/>
      <c r="Q16" s="45"/>
      <c r="R16" s="39"/>
      <c r="S16" s="42" t="s">
        <v>79</v>
      </c>
      <c r="T16" s="33"/>
      <c r="W16" s="46" t="s">
        <v>7</v>
      </c>
      <c r="X16" s="47">
        <f t="shared" si="4"/>
        <v>0.7</v>
      </c>
    </row>
    <row r="17" spans="1:24" s="46" customFormat="1" ht="20.25" customHeight="1" x14ac:dyDescent="0.2">
      <c r="A17" s="34"/>
      <c r="B17" s="35" t="str">
        <f t="shared" si="0"/>
        <v>minimalback0,5%</v>
      </c>
      <c r="C17" s="36">
        <f t="shared" si="1"/>
        <v>0.02</v>
      </c>
      <c r="D17" s="37" t="str">
        <f t="shared" si="2"/>
        <v>kg</v>
      </c>
      <c r="E17" s="38">
        <f t="shared" si="3"/>
        <v>0.02</v>
      </c>
      <c r="F17" s="38">
        <f t="shared" si="3"/>
        <v>0.04</v>
      </c>
      <c r="G17" s="38">
        <f t="shared" si="3"/>
        <v>0.06</v>
      </c>
      <c r="H17" s="34"/>
      <c r="I17" s="39"/>
      <c r="J17" s="40" t="str">
        <f t="shared" si="5"/>
        <v>X</v>
      </c>
      <c r="K17" s="41" t="s">
        <v>55</v>
      </c>
      <c r="L17" s="42" t="s">
        <v>73</v>
      </c>
      <c r="M17" s="43">
        <v>0.02</v>
      </c>
      <c r="N17" s="39"/>
      <c r="O17" s="44" t="s">
        <v>7</v>
      </c>
      <c r="P17" s="39"/>
      <c r="Q17" s="45"/>
      <c r="R17" s="39"/>
      <c r="S17" s="42"/>
      <c r="T17" s="33"/>
      <c r="W17" s="46" t="s">
        <v>7</v>
      </c>
      <c r="X17" s="47">
        <f t="shared" si="4"/>
        <v>0.02</v>
      </c>
    </row>
    <row r="18" spans="1:24" s="46" customFormat="1" ht="20.25" customHeight="1" x14ac:dyDescent="0.2">
      <c r="A18" s="34"/>
      <c r="B18" s="35" t="str">
        <f t="shared" si="0"/>
        <v>Salz</v>
      </c>
      <c r="C18" s="36">
        <f t="shared" si="1"/>
        <v>0.22</v>
      </c>
      <c r="D18" s="37" t="str">
        <f t="shared" si="2"/>
        <v>kg</v>
      </c>
      <c r="E18" s="38">
        <f t="shared" si="3"/>
        <v>0.22</v>
      </c>
      <c r="F18" s="38">
        <f t="shared" si="3"/>
        <v>0.44</v>
      </c>
      <c r="G18" s="38">
        <f t="shared" si="3"/>
        <v>0.66</v>
      </c>
      <c r="H18" s="34"/>
      <c r="I18" s="39"/>
      <c r="J18" s="40" t="str">
        <f t="shared" si="5"/>
        <v>X</v>
      </c>
      <c r="K18" s="41" t="s">
        <v>55</v>
      </c>
      <c r="L18" s="42" t="s">
        <v>74</v>
      </c>
      <c r="M18" s="43">
        <v>0.22</v>
      </c>
      <c r="N18" s="39"/>
      <c r="O18" s="44" t="s">
        <v>7</v>
      </c>
      <c r="P18" s="39"/>
      <c r="Q18" s="45"/>
      <c r="R18" s="39"/>
      <c r="S18" s="42"/>
      <c r="T18" s="33"/>
      <c r="W18" s="46" t="s">
        <v>7</v>
      </c>
      <c r="X18" s="47">
        <f t="shared" si="4"/>
        <v>0.22</v>
      </c>
    </row>
    <row r="19" spans="1:24" s="46" customFormat="1" ht="20.25" customHeight="1" x14ac:dyDescent="0.2">
      <c r="A19" s="34"/>
      <c r="B19" s="35" t="str">
        <f t="shared" si="0"/>
        <v>Hefe (Menge nach Führung)</v>
      </c>
      <c r="C19" s="36">
        <f t="shared" si="1"/>
        <v>0.2</v>
      </c>
      <c r="D19" s="37" t="str">
        <f t="shared" si="2"/>
        <v>kg</v>
      </c>
      <c r="E19" s="38">
        <f t="shared" si="3"/>
        <v>0.2</v>
      </c>
      <c r="F19" s="38">
        <f t="shared" si="3"/>
        <v>0.4</v>
      </c>
      <c r="G19" s="38">
        <f t="shared" si="3"/>
        <v>0.60000000000000009</v>
      </c>
      <c r="H19" s="34"/>
      <c r="I19" s="39"/>
      <c r="J19" s="40" t="str">
        <f>IF(L19&lt;&gt;"","X","")</f>
        <v>X</v>
      </c>
      <c r="K19" s="41" t="s">
        <v>55</v>
      </c>
      <c r="L19" s="42" t="s">
        <v>75</v>
      </c>
      <c r="M19" s="43">
        <v>0.2</v>
      </c>
      <c r="N19" s="39"/>
      <c r="O19" s="44" t="s">
        <v>7</v>
      </c>
      <c r="P19" s="39"/>
      <c r="Q19" s="45"/>
      <c r="R19" s="39"/>
      <c r="S19" s="42"/>
      <c r="T19" s="33"/>
      <c r="W19" s="46" t="s">
        <v>7</v>
      </c>
      <c r="X19" s="47">
        <f t="shared" si="4"/>
        <v>0.2</v>
      </c>
    </row>
    <row r="20" spans="1:24" s="46" customFormat="1" ht="20.25" customHeight="1" x14ac:dyDescent="0.2">
      <c r="A20" s="34"/>
      <c r="B20" s="35" t="str">
        <f t="shared" si="0"/>
        <v>Butter</v>
      </c>
      <c r="C20" s="36">
        <f t="shared" ref="C20:C30" si="6">IF(AND(L20&lt;&gt;"",M20&lt;&gt;""),M20,"")</f>
        <v>0.15</v>
      </c>
      <c r="D20" s="37" t="str">
        <f t="shared" ref="D20:D30" si="7">IF(AND(O20&lt;&gt;"",M20&lt;&gt;""),$O20,"")</f>
        <v>kg</v>
      </c>
      <c r="E20" s="38">
        <f t="shared" si="3"/>
        <v>0.15</v>
      </c>
      <c r="F20" s="38">
        <f t="shared" si="3"/>
        <v>0.3</v>
      </c>
      <c r="G20" s="38">
        <f t="shared" si="3"/>
        <v>0.44999999999999996</v>
      </c>
      <c r="H20" s="34"/>
      <c r="I20" s="39"/>
      <c r="J20" s="40" t="str">
        <f t="shared" si="5"/>
        <v>X</v>
      </c>
      <c r="K20" s="41" t="s">
        <v>55</v>
      </c>
      <c r="L20" s="42" t="s">
        <v>87</v>
      </c>
      <c r="M20" s="43">
        <v>0.15</v>
      </c>
      <c r="N20" s="39"/>
      <c r="O20" s="44" t="s">
        <v>7</v>
      </c>
      <c r="P20" s="39"/>
      <c r="Q20" s="45"/>
      <c r="R20" s="39"/>
      <c r="S20" s="42"/>
      <c r="T20" s="33"/>
      <c r="W20" s="46" t="s">
        <v>7</v>
      </c>
      <c r="X20" s="47">
        <f t="shared" si="4"/>
        <v>0.15</v>
      </c>
    </row>
    <row r="21" spans="1:24" s="46" customFormat="1" ht="20.25" customHeight="1" x14ac:dyDescent="0.2">
      <c r="A21" s="34"/>
      <c r="B21" s="35" t="str">
        <f t="shared" si="0"/>
        <v>Wasser ca.</v>
      </c>
      <c r="C21" s="36">
        <f t="shared" si="6"/>
        <v>5.8</v>
      </c>
      <c r="D21" s="37" t="str">
        <f t="shared" si="7"/>
        <v>kg</v>
      </c>
      <c r="E21" s="38">
        <f t="shared" si="3"/>
        <v>5.8</v>
      </c>
      <c r="F21" s="38">
        <f t="shared" si="3"/>
        <v>11.6</v>
      </c>
      <c r="G21" s="38">
        <f t="shared" si="3"/>
        <v>17.399999999999999</v>
      </c>
      <c r="H21" s="34"/>
      <c r="I21" s="39"/>
      <c r="J21" s="40" t="str">
        <f t="shared" si="5"/>
        <v>X</v>
      </c>
      <c r="K21" s="41" t="s">
        <v>55</v>
      </c>
      <c r="L21" s="42" t="s">
        <v>76</v>
      </c>
      <c r="M21" s="43">
        <v>5.8</v>
      </c>
      <c r="N21" s="39"/>
      <c r="O21" s="44" t="s">
        <v>7</v>
      </c>
      <c r="P21" s="39"/>
      <c r="Q21" s="45"/>
      <c r="R21" s="39"/>
      <c r="S21" s="42"/>
      <c r="T21" s="33"/>
      <c r="W21" s="46" t="s">
        <v>7</v>
      </c>
      <c r="X21" s="47">
        <f t="shared" si="4"/>
        <v>5.8</v>
      </c>
    </row>
    <row r="22" spans="1:24" s="46" customFormat="1" ht="20.25" hidden="1" customHeight="1" x14ac:dyDescent="0.2">
      <c r="A22" s="34"/>
      <c r="B22" s="35" t="str">
        <f t="shared" si="0"/>
        <v/>
      </c>
      <c r="C22" s="36" t="str">
        <f t="shared" si="6"/>
        <v/>
      </c>
      <c r="D22" s="37" t="str">
        <f t="shared" si="7"/>
        <v/>
      </c>
      <c r="E22" s="38" t="str">
        <f t="shared" si="3"/>
        <v/>
      </c>
      <c r="F22" s="38" t="str">
        <f t="shared" si="3"/>
        <v/>
      </c>
      <c r="G22" s="38" t="str">
        <f t="shared" si="3"/>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IF(L23="","",IF(OR(Q23="U",Q23="O2"),"     "&amp;L23,IF(OR(Q23="U2",Q23="O3"),"         "&amp;L23,IF(Q23="U3","            "&amp;L23,L23))))</f>
        <v/>
      </c>
      <c r="C23" s="36" t="str">
        <f>IF(AND(L23&lt;&gt;"",M23&lt;&gt;""),M23,"")</f>
        <v/>
      </c>
      <c r="D23" s="37" t="str">
        <f>IF(AND(O23&lt;&gt;"",M23&lt;&gt;""),$O23,"")</f>
        <v/>
      </c>
      <c r="E23" s="38" t="str">
        <f t="shared" si="3"/>
        <v/>
      </c>
      <c r="F23" s="38" t="str">
        <f t="shared" si="3"/>
        <v/>
      </c>
      <c r="G23" s="38" t="str">
        <f t="shared" si="3"/>
        <v/>
      </c>
      <c r="H23" s="34"/>
      <c r="I23" s="39"/>
      <c r="J23" s="40" t="str">
        <f>IF(L23&lt;&gt;"","X","")</f>
        <v/>
      </c>
      <c r="K23" s="41" t="s">
        <v>55</v>
      </c>
      <c r="L23" s="42"/>
      <c r="M23" s="43"/>
      <c r="N23" s="39"/>
      <c r="O23" s="44"/>
      <c r="P23" s="39"/>
      <c r="Q23" s="45"/>
      <c r="R23" s="39"/>
      <c r="S23" s="42"/>
      <c r="T23" s="33"/>
      <c r="W23" s="46" t="s">
        <v>7</v>
      </c>
      <c r="X23" s="47">
        <f>IF(AND(Q23&lt;&gt;"o",Q23&lt;&gt;"o2",Q23&lt;&gt;"o3"),M23,0)</f>
        <v>0</v>
      </c>
    </row>
    <row r="24" spans="1:24" s="46" customFormat="1" ht="20.25" hidden="1" customHeight="1" x14ac:dyDescent="0.2">
      <c r="A24" s="34"/>
      <c r="B24" s="35" t="str">
        <f t="shared" si="0"/>
        <v/>
      </c>
      <c r="C24" s="36" t="str">
        <f t="shared" si="6"/>
        <v/>
      </c>
      <c r="D24" s="37" t="str">
        <f t="shared" si="7"/>
        <v/>
      </c>
      <c r="E24" s="38" t="str">
        <f t="shared" si="3"/>
        <v/>
      </c>
      <c r="F24" s="38" t="str">
        <f t="shared" si="3"/>
        <v/>
      </c>
      <c r="G24" s="38" t="str">
        <f t="shared" si="3"/>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ref="X27:X43" si="8">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42844.005932986111</v>
      </c>
      <c r="C46" s="58">
        <f>IF(O46&gt;0,"",X46)</f>
        <v>17.59</v>
      </c>
      <c r="D46" s="59"/>
      <c r="E46" s="60">
        <f>IF($O$46&gt;0,"-----",IF($L$5&lt;&gt;"",$L$5*E10,E10*$C$46))</f>
        <v>17.59</v>
      </c>
      <c r="F46" s="60">
        <f>IF($O$46&gt;0,"-----",IF($L$5&lt;&gt;"",$L$5*F10,F10*$C$46))</f>
        <v>35.18</v>
      </c>
      <c r="G46" s="60">
        <f>IF($O$46&gt;0,"-----",IF($L$5&lt;&gt;"",$L$5*G10,G10*$C$46))</f>
        <v>52.769999999999996</v>
      </c>
      <c r="H46" s="20"/>
      <c r="I46" s="17"/>
      <c r="J46" s="55" t="s">
        <v>29</v>
      </c>
      <c r="K46" s="61"/>
      <c r="L46" s="61"/>
      <c r="M46" s="61"/>
      <c r="N46" s="61"/>
      <c r="O46" s="62">
        <f>COUNTIF(O12:O43,"=St.")</f>
        <v>0</v>
      </c>
      <c r="P46" s="61"/>
      <c r="Q46" s="61"/>
      <c r="R46" s="9"/>
      <c r="X46" s="63">
        <f>SUM(X11:X45)</f>
        <v>17.59</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2"/>
      <c r="C54" s="89"/>
      <c r="D54" s="89"/>
      <c r="E54" s="89"/>
      <c r="F54" s="89"/>
      <c r="G54" s="90"/>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77.25" customHeight="1" x14ac:dyDescent="0.25">
      <c r="A57" s="77"/>
      <c r="B57" s="88" t="s">
        <v>89</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83</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86</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84</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85</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25">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86"/>
      <c r="D102" s="86"/>
      <c r="E102" s="86"/>
      <c r="F102" s="86"/>
      <c r="G102" s="86"/>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58.5" customHeight="1" x14ac:dyDescent="0.25">
      <c r="A107" s="74"/>
      <c r="B107" s="81" t="s">
        <v>38</v>
      </c>
      <c r="C107" s="86" t="s">
        <v>77</v>
      </c>
      <c r="D107" s="86"/>
      <c r="E107" s="86"/>
      <c r="F107" s="86"/>
      <c r="G107" s="86"/>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75.75" customHeight="1" x14ac:dyDescent="0.25">
      <c r="A120" s="77"/>
      <c r="B120" s="88" t="s">
        <v>80</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45:T45 J50:J55 L7:L11 M7:Q10 J44:S44 U44:AM44 J59:J120 T24:T44 S24:S43 J7:K15 J16:N43 L12:N15 S12:T23 P12:Q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15 O16:O43">
      <formula1>"kg,ltr,St."</formula1>
    </dataValidation>
    <dataValidation type="list" allowBlank="1" showInputMessage="1" showErrorMessage="1" sqref="Q12:Q15 Q16:Q43">
      <formula1>"o,u,o2,u2,o3,u3"</formula1>
    </dataValidation>
  </dataValidations>
  <pageMargins left="0.5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2017-04-18T22:09:29Z</cp:lastPrinted>
  <dcterms:created xsi:type="dcterms:W3CDTF">2010-01-14T09:56:01Z</dcterms:created>
  <dcterms:modified xsi:type="dcterms:W3CDTF">2017-04-18T22:12:22Z</dcterms:modified>
</cp:coreProperties>
</file>