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14085"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4" i="2" l="1"/>
  <c r="M12" i="2" s="1"/>
  <c r="J57" i="2" l="1"/>
  <c r="J56" i="2" s="1"/>
  <c r="J58" i="2" s="1"/>
  <c r="J54" i="2" l="1"/>
  <c r="J53" i="2" s="1"/>
  <c r="J55" i="2" s="1"/>
  <c r="J61" i="2"/>
  <c r="J60" i="2"/>
  <c r="J59" i="2"/>
  <c r="J63" i="2" s="1"/>
  <c r="J66" i="2"/>
  <c r="J64" i="2" s="1"/>
  <c r="J68" i="2" s="1"/>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J89" i="2" l="1"/>
  <c r="J93" i="2" s="1"/>
  <c r="E26" i="2"/>
  <c r="J104" i="2"/>
  <c r="J109" i="2" s="1"/>
  <c r="J73" i="2"/>
  <c r="J77" i="2" s="1"/>
  <c r="F22" i="2"/>
  <c r="F12" i="2"/>
  <c r="F39" i="2"/>
  <c r="G14" i="2"/>
  <c r="E42" i="2"/>
  <c r="F23"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<sst xmlns="http://schemas.openxmlformats.org/spreadsheetml/2006/main" count="191" uniqueCount="95">
  <si>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</si>
  <si>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</si>
  <si>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</si>
  <si>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</si>
  <si>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</si>
  <si>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</si>
  <si>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</si>
  <si>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</si>
  <si>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</si>
  <si>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</si>
  <si>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</si>
  <si>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</si>
  <si>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</si>
  <si>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</si>
  <si>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</si>
  <si>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</si>
  <si>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</si>
  <si>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</si>
  <si>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</si>
  <si>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</si>
  <si>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</si>
  <si>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</si>
  <si>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</si>
  <si>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</si>
  <si>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</si>
  <si>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</si>
  <si>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</si>
  <si>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</si>
  <si>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</si>
  <si>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</si>
  <si>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</si>
  <si>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</si>
  <si>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</si>
  <si>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</si>
  <si>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</si>
  <si>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</si>
  <si>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</si>
  <si>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</si>
  <si>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</si>
  <si>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</si>
  <si>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</si>
  <si>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</si>
  <si>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</si>
  <si>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</si>
  <si>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</si>
  <si>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</si>
  <si>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</si>
  <si>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</si>
  <si>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</si>
  <si>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</si>
  <si>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</si>
  <si>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</si>
  <si>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</si>
  <si>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</si>
  <si>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</si>
  <si>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</si>
  <si>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</si>
  <si>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</si>
  <si>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</si>
  <si>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</si>
  <si>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</si>
  <si>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</si>
  <si>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</si>
  <si>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</si>
  <si>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</si>
  <si>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</si>
  <si>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</si>
  <si>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</si>
  <si>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Kürbiskern-Möhrenbrot</t>
  </si>
  <si>
    <t>Weizenmisch-Basis</t>
  </si>
  <si>
    <t>Roggensauerteig TA180</t>
  </si>
  <si>
    <t>berechnet auf einstufige Führung (ca. 15 Sr°)</t>
  </si>
  <si>
    <t>Roggenmehl Type 997/1150</t>
  </si>
  <si>
    <t>Wasser</t>
  </si>
  <si>
    <t>o</t>
  </si>
  <si>
    <t>u</t>
  </si>
  <si>
    <t>Weizenmehl Type 550/812</t>
  </si>
  <si>
    <t>Dinkel-Crisp extrafein</t>
  </si>
  <si>
    <t>Dinkel-Extrudat</t>
  </si>
  <si>
    <t>Salz</t>
  </si>
  <si>
    <t>Hefe</t>
  </si>
  <si>
    <t>minimalback</t>
  </si>
  <si>
    <t>-</t>
  </si>
  <si>
    <t>Karotten geraspelt</t>
  </si>
  <si>
    <t>Ölkürbiskerne</t>
  </si>
  <si>
    <t>frisch, keine TK-Ware</t>
  </si>
  <si>
    <t>Wasser ca.</t>
  </si>
  <si>
    <t>8 Minuten, dann Karotten und Ölkürbiskerne zugeben</t>
  </si>
  <si>
    <t>3 - 4 Minuten (nach Kneter)</t>
  </si>
  <si>
    <t>25°C</t>
  </si>
  <si>
    <t>30 Minuten</t>
  </si>
  <si>
    <t>gehackte Ölkürbiskerne gemischt mit Feinblatt-Haferflocken</t>
  </si>
  <si>
    <t>freigeschobenes Brot 50 Minuten, Kastenbrot 60 Minuten, darauf Hefemenge anpassen</t>
  </si>
  <si>
    <t>- wird auch mit leicht gerösteten Sonnenblumenkernen ein leckeres Brot
- "Dinkel-Crisp" gegen beliebiges anderes Extrudat austauschen
- betriebseigenen Sauerteig verwenden</t>
  </si>
  <si>
    <t>- Nur mit dunklen Ölkürbiskernen bekommt das Brot den besonderen Charakter
- Die Möhren sollten frisch geraspelt sein. TK-Möhrenstifte verschlechtern die Qualität
-das Extrudat (Durum-Crisp) sorgt für eine  verbesserte Frischhaltung des Brotes
- mit dem minimalback werden sowohl Stand als auch Volumen deutlich optimiert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</si>
</sst>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26">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lor theme="6"/>
      </font>
    </dxf>
    <dxf>
      <font>
        <color theme="6" tint="-0.24994659260841701"/>
      </font>
    </dxf>
    <dxf>
      <font>
        <color theme="6" tint="-0.499984740745262"/>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sheetPr>
  <dimension ref="A1:AM121"/>
  <sheetViews>
    <sheetView tabSelected="1" zoomScale="80" zoomScaleNormal="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68</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69</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Roggensauerteig TA180</v>
      </c>
      <c r="C12" s="36">
        <f t="shared" ref="C12:C20" si="1">IF(AND(L12&lt;&gt;"",M12&lt;&gt;""),M12,"")</f>
        <v>1.8</v>
      </c>
      <c r="D12" s="37" t="str">
        <f t="shared" ref="D12:D20" si="2">IF(AND(O12&lt;&gt;"",M12&lt;&gt;""),$O12,"")</f>
        <v>kg</v>
      </c>
      <c r="E12" s="38">
        <f t="shared" ref="E12:G21" si="3">IF(AND($L$5&gt;0,$O$46&gt;0),"-----",IF($C12&lt;&gt;"",IF($M12&lt;$O$3,$C12*E$47,ROUND($C12*E$47,2)),""))</f>
        <v>1.8</v>
      </c>
      <c r="F12" s="38">
        <f t="shared" si="3"/>
        <v>3.6</v>
      </c>
      <c r="G12" s="38">
        <f t="shared" si="3"/>
        <v>5.4</v>
      </c>
      <c r="H12" s="34"/>
      <c r="I12" s="39"/>
      <c r="J12" s="40" t="str">
        <f>IF(L12&lt;&gt;"","X","")</f>
        <v>X</v>
      </c>
      <c r="K12" s="41" t="s">
        <v>55</v>
      </c>
      <c r="L12" s="42" t="s">
        <v>70</v>
      </c>
      <c r="M12" s="43">
        <f>SUM(M13:M14)</f>
        <v>1.8</v>
      </c>
      <c r="N12" s="39"/>
      <c r="O12" s="44" t="s">
        <v>7</v>
      </c>
      <c r="P12" s="39"/>
      <c r="Q12" s="45" t="s">
        <v>74</v>
      </c>
      <c r="R12" s="39"/>
      <c r="S12" s="42" t="s">
        <v>71</v>
      </c>
      <c r="T12" s="33"/>
      <c r="W12" s="46" t="s">
        <v>7</v>
      </c>
      <c r="X12" s="47">
        <f t="shared" ref="X12:X25" si="4">IF(AND(Q12&lt;&gt;"o",Q12&lt;&gt;"o2",Q12&lt;&gt;"o3"),M12,0)</f>
        <v>0</v>
      </c>
    </row>
    <row r="13" spans="1:24" s="46" customFormat="1" ht="20.25" customHeight="1" x14ac:dyDescent="0.2">
      <c r="A13" s="34"/>
      <c r="B13" s="35" t="str">
        <f t="shared" si="0"/>
        <v xml:space="preserve">     Roggenmehl Type 997/1150</v>
      </c>
      <c r="C13" s="36">
        <f t="shared" si="1"/>
        <v>1</v>
      </c>
      <c r="D13" s="37" t="str">
        <f t="shared" si="2"/>
        <v>kg</v>
      </c>
      <c r="E13" s="38">
        <f t="shared" si="3"/>
        <v>1</v>
      </c>
      <c r="F13" s="38">
        <f t="shared" si="3"/>
        <v>2</v>
      </c>
      <c r="G13" s="38">
        <f t="shared" si="3"/>
        <v>3</v>
      </c>
      <c r="H13" s="34"/>
      <c r="I13" s="39"/>
      <c r="J13" s="40" t="str">
        <f t="shared" ref="J13:J43" si="5">IF(L13&lt;&gt;"","X","")</f>
        <v>X</v>
      </c>
      <c r="K13" s="41" t="s">
        <v>55</v>
      </c>
      <c r="L13" s="42" t="s">
        <v>72</v>
      </c>
      <c r="M13" s="43">
        <v>1</v>
      </c>
      <c r="N13" s="39"/>
      <c r="O13" s="44" t="s">
        <v>7</v>
      </c>
      <c r="P13" s="39"/>
      <c r="Q13" s="45" t="s">
        <v>75</v>
      </c>
      <c r="R13" s="39"/>
      <c r="S13" s="42"/>
      <c r="T13" s="33"/>
      <c r="W13" s="46" t="s">
        <v>7</v>
      </c>
      <c r="X13" s="47">
        <f t="shared" si="4"/>
        <v>1</v>
      </c>
    </row>
    <row r="14" spans="1:24" s="46" customFormat="1" ht="20.25" customHeight="1" x14ac:dyDescent="0.2">
      <c r="A14" s="34"/>
      <c r="B14" s="35" t="str">
        <f t="shared" si="0"/>
        <v xml:space="preserve">     Wasser</v>
      </c>
      <c r="C14" s="36">
        <f t="shared" si="1"/>
        <v>0.8</v>
      </c>
      <c r="D14" s="37" t="str">
        <f t="shared" si="2"/>
        <v>kg</v>
      </c>
      <c r="E14" s="38">
        <f t="shared" si="3"/>
        <v>0.8</v>
      </c>
      <c r="F14" s="38">
        <f t="shared" si="3"/>
        <v>1.6</v>
      </c>
      <c r="G14" s="38">
        <f t="shared" si="3"/>
        <v>2.4000000000000004</v>
      </c>
      <c r="H14" s="34"/>
      <c r="I14" s="39"/>
      <c r="J14" s="40" t="str">
        <f t="shared" si="5"/>
        <v>X</v>
      </c>
      <c r="K14" s="41" t="s">
        <v>55</v>
      </c>
      <c r="L14" s="42" t="s">
        <v>73</v>
      </c>
      <c r="M14" s="43">
        <f>M13*0.8</f>
        <v>0.8</v>
      </c>
      <c r="N14" s="39"/>
      <c r="O14" s="44" t="s">
        <v>7</v>
      </c>
      <c r="P14" s="39"/>
      <c r="Q14" s="45" t="s">
        <v>75</v>
      </c>
      <c r="R14" s="39"/>
      <c r="S14" s="42"/>
      <c r="T14" s="33"/>
      <c r="W14" s="46" t="s">
        <v>7</v>
      </c>
      <c r="X14" s="47">
        <f t="shared" si="4"/>
        <v>0.8</v>
      </c>
    </row>
    <row r="15" spans="1:24" s="46" customFormat="1" ht="20.25" customHeight="1" x14ac:dyDescent="0.2">
      <c r="A15" s="34"/>
      <c r="B15" s="35" t="str">
        <f t="shared" si="0"/>
        <v>Weizenmehl Type 550/812</v>
      </c>
      <c r="C15" s="36">
        <f t="shared" si="1"/>
        <v>7.5</v>
      </c>
      <c r="D15" s="37" t="str">
        <f t="shared" si="2"/>
        <v>kg</v>
      </c>
      <c r="E15" s="38">
        <f t="shared" si="3"/>
        <v>7.5</v>
      </c>
      <c r="F15" s="38">
        <f t="shared" si="3"/>
        <v>15</v>
      </c>
      <c r="G15" s="38">
        <f t="shared" si="3"/>
        <v>22.5</v>
      </c>
      <c r="H15" s="34"/>
      <c r="I15" s="39"/>
      <c r="J15" s="40" t="str">
        <f t="shared" si="5"/>
        <v>X</v>
      </c>
      <c r="K15" s="41" t="s">
        <v>55</v>
      </c>
      <c r="L15" s="42" t="s">
        <v>76</v>
      </c>
      <c r="M15" s="43">
        <v>7.5</v>
      </c>
      <c r="N15" s="39"/>
      <c r="O15" s="44" t="s">
        <v>7</v>
      </c>
      <c r="P15" s="39"/>
      <c r="Q15" s="45"/>
      <c r="R15" s="39"/>
      <c r="S15" s="42"/>
      <c r="T15" s="33"/>
      <c r="W15" s="46" t="s">
        <v>7</v>
      </c>
      <c r="X15" s="47">
        <f t="shared" si="4"/>
        <v>7.5</v>
      </c>
    </row>
    <row r="16" spans="1:24" s="46" customFormat="1" ht="20.25" customHeight="1" x14ac:dyDescent="0.2">
      <c r="A16" s="34"/>
      <c r="B16" s="35" t="str">
        <f t="shared" si="0"/>
        <v>Roggenmehl Type 997/1150</v>
      </c>
      <c r="C16" s="36">
        <f t="shared" si="1"/>
        <v>1</v>
      </c>
      <c r="D16" s="37" t="str">
        <f t="shared" si="2"/>
        <v>kg</v>
      </c>
      <c r="E16" s="38">
        <f t="shared" si="3"/>
        <v>1</v>
      </c>
      <c r="F16" s="38">
        <f t="shared" si="3"/>
        <v>2</v>
      </c>
      <c r="G16" s="38">
        <f t="shared" si="3"/>
        <v>3</v>
      </c>
      <c r="H16" s="34"/>
      <c r="I16" s="39"/>
      <c r="J16" s="40" t="str">
        <f t="shared" si="5"/>
        <v>X</v>
      </c>
      <c r="K16" s="41" t="s">
        <v>55</v>
      </c>
      <c r="L16" s="42" t="s">
        <v>72</v>
      </c>
      <c r="M16" s="43">
        <v>1</v>
      </c>
      <c r="N16" s="39"/>
      <c r="O16" s="44" t="s">
        <v>7</v>
      </c>
      <c r="P16" s="39"/>
      <c r="Q16" s="45"/>
      <c r="R16" s="39"/>
      <c r="S16" s="42"/>
      <c r="T16" s="33"/>
      <c r="W16" s="46" t="s">
        <v>7</v>
      </c>
      <c r="X16" s="47">
        <f t="shared" si="4"/>
        <v>1</v>
      </c>
    </row>
    <row r="17" spans="1:24" s="46" customFormat="1" ht="20.25" customHeight="1" x14ac:dyDescent="0.2">
      <c r="A17" s="34"/>
      <c r="B17" s="35" t="str">
        <f t="shared" si="0"/>
        <v>Dinkel-Crisp extrafein</v>
      </c>
      <c r="C17" s="36">
        <f t="shared" si="1"/>
        <v>0.5</v>
      </c>
      <c r="D17" s="37" t="str">
        <f t="shared" si="2"/>
        <v>kg</v>
      </c>
      <c r="E17" s="38">
        <f t="shared" si="3"/>
        <v>0.5</v>
      </c>
      <c r="F17" s="38">
        <f t="shared" si="3"/>
        <v>1</v>
      </c>
      <c r="G17" s="38">
        <f t="shared" si="3"/>
        <v>1.5</v>
      </c>
      <c r="H17" s="34"/>
      <c r="I17" s="39"/>
      <c r="J17" s="40" t="str">
        <f t="shared" si="5"/>
        <v>X</v>
      </c>
      <c r="K17" s="41" t="s">
        <v>55</v>
      </c>
      <c r="L17" s="42" t="s">
        <v>77</v>
      </c>
      <c r="M17" s="43">
        <v>0.5</v>
      </c>
      <c r="N17" s="39"/>
      <c r="O17" s="44" t="s">
        <v>7</v>
      </c>
      <c r="P17" s="39"/>
      <c r="Q17" s="45"/>
      <c r="R17" s="39"/>
      <c r="S17" s="42" t="s">
        <v>78</v>
      </c>
      <c r="T17" s="33"/>
      <c r="W17" s="46" t="s">
        <v>7</v>
      </c>
      <c r="X17" s="47">
        <f t="shared" si="4"/>
        <v>0.5</v>
      </c>
    </row>
    <row r="18" spans="1:24" s="46" customFormat="1" ht="20.25" customHeight="1" x14ac:dyDescent="0.2">
      <c r="A18" s="34"/>
      <c r="B18" s="35" t="str">
        <f t="shared" si="0"/>
        <v>minimalback</v>
      </c>
      <c r="C18" s="36">
        <f t="shared" si="1"/>
        <v>0.03</v>
      </c>
      <c r="D18" s="37" t="str">
        <f t="shared" si="2"/>
        <v>kg</v>
      </c>
      <c r="E18" s="38">
        <f t="shared" si="3"/>
        <v>0.03</v>
      </c>
      <c r="F18" s="38">
        <f t="shared" si="3"/>
        <v>0.06</v>
      </c>
      <c r="G18" s="38">
        <f t="shared" si="3"/>
        <v>0.09</v>
      </c>
      <c r="H18" s="34"/>
      <c r="I18" s="39"/>
      <c r="J18" s="40" t="str">
        <f t="shared" si="5"/>
        <v>X</v>
      </c>
      <c r="K18" s="41" t="s">
        <v>55</v>
      </c>
      <c r="L18" s="42" t="s">
        <v>81</v>
      </c>
      <c r="M18" s="43">
        <v>0.03</v>
      </c>
      <c r="N18" s="39"/>
      <c r="O18" s="44" t="s">
        <v>7</v>
      </c>
      <c r="P18" s="39"/>
      <c r="Q18" s="45"/>
      <c r="R18" s="39"/>
      <c r="S18" s="42"/>
      <c r="T18" s="33"/>
      <c r="W18" s="46" t="s">
        <v>7</v>
      </c>
      <c r="X18" s="47">
        <f t="shared" si="4"/>
        <v>0.03</v>
      </c>
    </row>
    <row r="19" spans="1:24" s="46" customFormat="1" ht="20.25" customHeight="1" x14ac:dyDescent="0.2">
      <c r="A19" s="34"/>
      <c r="B19" s="35" t="str">
        <f t="shared" si="0"/>
        <v>Salz</v>
      </c>
      <c r="C19" s="36">
        <f t="shared" si="1"/>
        <v>0.27</v>
      </c>
      <c r="D19" s="37" t="str">
        <f t="shared" si="2"/>
        <v>kg</v>
      </c>
      <c r="E19" s="38">
        <f t="shared" si="3"/>
        <v>0.27</v>
      </c>
      <c r="F19" s="38">
        <f t="shared" si="3"/>
        <v>0.54</v>
      </c>
      <c r="G19" s="38">
        <f t="shared" si="3"/>
        <v>0.81</v>
      </c>
      <c r="H19" s="34"/>
      <c r="I19" s="39"/>
      <c r="J19" s="40" t="str">
        <f t="shared" si="5"/>
        <v>X</v>
      </c>
      <c r="K19" s="41" t="s">
        <v>55</v>
      </c>
      <c r="L19" s="42" t="s">
        <v>79</v>
      </c>
      <c r="M19" s="43">
        <v>0.27</v>
      </c>
      <c r="N19" s="39"/>
      <c r="O19" s="44" t="s">
        <v>7</v>
      </c>
      <c r="P19" s="39"/>
      <c r="Q19" s="45"/>
      <c r="R19" s="39"/>
      <c r="S19" s="42"/>
      <c r="T19" s="33"/>
      <c r="W19" s="46" t="s">
        <v>7</v>
      </c>
      <c r="X19" s="47">
        <f t="shared" si="4"/>
        <v>0.27</v>
      </c>
    </row>
    <row r="20" spans="1:24" s="46" customFormat="1" ht="20.25" customHeight="1" x14ac:dyDescent="0.2">
      <c r="A20" s="34"/>
      <c r="B20" s="35" t="str">
        <f t="shared" si="0"/>
        <v>Hefe</v>
      </c>
      <c r="C20" s="36">
        <f t="shared" si="1"/>
        <v>0.15</v>
      </c>
      <c r="D20" s="37" t="str">
        <f t="shared" si="2"/>
        <v>kg</v>
      </c>
      <c r="E20" s="38">
        <f t="shared" si="3"/>
        <v>0.15</v>
      </c>
      <c r="F20" s="38">
        <f t="shared" si="3"/>
        <v>0.3</v>
      </c>
      <c r="G20" s="38">
        <f t="shared" si="3"/>
        <v>0.44999999999999996</v>
      </c>
      <c r="H20" s="34"/>
      <c r="I20" s="39"/>
      <c r="J20" s="40" t="str">
        <f>IF(L20&lt;&gt;"","X","")</f>
        <v>X</v>
      </c>
      <c r="K20" s="41" t="s">
        <v>55</v>
      </c>
      <c r="L20" s="42" t="s">
        <v>80</v>
      </c>
      <c r="M20" s="43">
        <v>0.15</v>
      </c>
      <c r="N20" s="39"/>
      <c r="O20" s="44" t="s">
        <v>7</v>
      </c>
      <c r="P20" s="39"/>
      <c r="Q20" s="45"/>
      <c r="R20" s="39"/>
      <c r="S20" s="42"/>
      <c r="T20" s="33"/>
      <c r="W20" s="46" t="s">
        <v>7</v>
      </c>
      <c r="X20" s="47">
        <f t="shared" si="4"/>
        <v>0.15</v>
      </c>
    </row>
    <row r="21" spans="1:24" s="46" customFormat="1" ht="20.25" customHeight="1" x14ac:dyDescent="0.2">
      <c r="A21" s="34"/>
      <c r="B21" s="35" t="str">
        <f t="shared" si="0"/>
        <v>Wasser ca.</v>
      </c>
      <c r="C21" s="36">
        <f t="shared" ref="C21:C30" si="6">IF(AND(L21&lt;&gt;"",M21&lt;&gt;""),M21,"")</f>
        <v>5.8</v>
      </c>
      <c r="D21" s="37" t="str">
        <f t="shared" ref="D21:D30" si="7">IF(AND(O21&lt;&gt;"",M21&lt;&gt;""),$O21,"")</f>
        <v>kg</v>
      </c>
      <c r="E21" s="38">
        <f t="shared" si="3"/>
        <v>5.8</v>
      </c>
      <c r="F21" s="38">
        <f t="shared" si="3"/>
        <v>11.6</v>
      </c>
      <c r="G21" s="38">
        <f t="shared" si="3"/>
        <v>17.399999999999999</v>
      </c>
      <c r="H21" s="34"/>
      <c r="I21" s="39"/>
      <c r="J21" s="40" t="str">
        <f t="shared" si="5"/>
        <v>X</v>
      </c>
      <c r="K21" s="41" t="s">
        <v>55</v>
      </c>
      <c r="L21" s="42" t="s">
        <v>86</v>
      </c>
      <c r="M21" s="43">
        <v>5.8</v>
      </c>
      <c r="N21" s="39"/>
      <c r="O21" s="44" t="s">
        <v>7</v>
      </c>
      <c r="P21" s="39"/>
      <c r="Q21" s="45"/>
      <c r="R21" s="39"/>
      <c r="S21" s="42"/>
      <c r="T21" s="33"/>
      <c r="W21" s="46" t="s">
        <v>7</v>
      </c>
      <c r="X21" s="47">
        <f t="shared" si="4"/>
        <v>5.8</v>
      </c>
    </row>
    <row r="22" spans="1:24" s="46" customFormat="1" ht="20.25" customHeight="1" x14ac:dyDescent="0.2">
      <c r="A22" s="34"/>
      <c r="B22" s="35" t="str">
        <f t="shared" si="0"/>
        <v>-</v>
      </c>
      <c r="C22" s="36" t="str">
        <f t="shared" si="6"/>
        <v/>
      </c>
      <c r="D22" s="37" t="str">
        <f t="shared" si="7"/>
        <v/>
      </c>
      <c r="E22" s="38" t="str">
        <f>IF(AND($L$5&gt;0,$O$46&gt;0),"-----",IF($C22&lt;&gt;"",IF($M22&lt;$O$3,$C22*E$47,ROUND($C22*E$47,2)),""))</f>
        <v/>
      </c>
      <c r="F22" s="38" t="str">
        <f>IF(AND($L$5&gt;0,$O$46&gt;0),"-----",IF($C22&lt;&gt;"",IF($M22&lt;$O$3,$C22*F$47,ROUND($C22*F$47,2)),""))</f>
        <v/>
      </c>
      <c r="G22" s="38" t="str">
        <f>IF(AND($L$5&gt;0,$O$46&gt;0),"-----",IF($C22&lt;&gt;"",IF($M22&lt;$O$3,$C22*G$47,ROUND($C22*G$47,2)),""))</f>
        <v/>
      </c>
      <c r="H22" s="34"/>
      <c r="I22" s="39"/>
      <c r="J22" s="40" t="str">
        <f t="shared" si="5"/>
        <v>X</v>
      </c>
      <c r="K22" s="41" t="s">
        <v>55</v>
      </c>
      <c r="L22" s="42" t="s">
        <v>82</v>
      </c>
      <c r="M22" s="43"/>
      <c r="N22" s="39"/>
      <c r="O22" s="44" t="s">
        <v>7</v>
      </c>
      <c r="P22" s="39"/>
      <c r="Q22" s="45"/>
      <c r="R22" s="39"/>
      <c r="S22" s="42"/>
      <c r="T22" s="33"/>
      <c r="W22" s="46" t="s">
        <v>7</v>
      </c>
      <c r="X22" s="47">
        <f t="shared" si="4"/>
        <v>0</v>
      </c>
    </row>
    <row r="23" spans="1:24" s="46" customFormat="1" ht="20.25" customHeight="1" x14ac:dyDescent="0.2">
      <c r="A23" s="34"/>
      <c r="B23" s="35" t="str">
        <f t="shared" si="0"/>
        <v>Karotten geraspelt</v>
      </c>
      <c r="C23" s="36">
        <f t="shared" si="6"/>
        <v>1.8</v>
      </c>
      <c r="D23" s="37" t="str">
        <f t="shared" si="7"/>
        <v>kg</v>
      </c>
      <c r="E23" s="38">
        <f t="shared" ref="E23:G43" si="8">IF(AND($L$5&gt;0,$O$46&gt;0),"-----",IF($C23&lt;&gt;"",IF($M23&lt;$O$3,$C23*E$47,ROUND($C23*E$47,2)),""))</f>
        <v>1.8</v>
      </c>
      <c r="F23" s="38">
        <f t="shared" si="8"/>
        <v>3.6</v>
      </c>
      <c r="G23" s="38">
        <f t="shared" si="8"/>
        <v>5.4</v>
      </c>
      <c r="H23" s="34"/>
      <c r="I23" s="39"/>
      <c r="J23" s="40" t="str">
        <f t="shared" si="5"/>
        <v>X</v>
      </c>
      <c r="K23" s="41" t="s">
        <v>55</v>
      </c>
      <c r="L23" s="42" t="s">
        <v>83</v>
      </c>
      <c r="M23" s="43">
        <v>1.8</v>
      </c>
      <c r="N23" s="39"/>
      <c r="O23" s="44" t="s">
        <v>7</v>
      </c>
      <c r="P23" s="39"/>
      <c r="Q23" s="45"/>
      <c r="R23" s="39"/>
      <c r="S23" s="42" t="s">
        <v>85</v>
      </c>
      <c r="T23" s="33"/>
      <c r="W23" s="46" t="s">
        <v>7</v>
      </c>
      <c r="X23" s="47">
        <f t="shared" si="4"/>
        <v>1.8</v>
      </c>
    </row>
    <row r="24" spans="1:24" s="46" customFormat="1" ht="20.25" customHeight="1" x14ac:dyDescent="0.2">
      <c r="A24" s="34"/>
      <c r="B24" s="35" t="str">
        <f t="shared" si="0"/>
        <v>Ölkürbiskerne</v>
      </c>
      <c r="C24" s="36">
        <f t="shared" si="6"/>
        <v>1.2</v>
      </c>
      <c r="D24" s="37" t="str">
        <f t="shared" si="7"/>
        <v>kg</v>
      </c>
      <c r="E24" s="38">
        <f t="shared" si="8"/>
        <v>1.2</v>
      </c>
      <c r="F24" s="38">
        <f t="shared" si="8"/>
        <v>2.4</v>
      </c>
      <c r="G24" s="38">
        <f t="shared" si="8"/>
        <v>3.5999999999999996</v>
      </c>
      <c r="H24" s="34"/>
      <c r="I24" s="39"/>
      <c r="J24" s="40" t="str">
        <f t="shared" si="5"/>
        <v>X</v>
      </c>
      <c r="K24" s="41" t="s">
        <v>55</v>
      </c>
      <c r="L24" s="42" t="s">
        <v>84</v>
      </c>
      <c r="M24" s="43">
        <v>1.2</v>
      </c>
      <c r="N24" s="39"/>
      <c r="O24" s="44" t="s">
        <v>7</v>
      </c>
      <c r="P24" s="39"/>
      <c r="Q24" s="45"/>
      <c r="R24" s="39"/>
      <c r="S24" s="42"/>
      <c r="T24" s="33"/>
      <c r="W24" s="46" t="s">
        <v>7</v>
      </c>
      <c r="X24" s="47">
        <f t="shared" si="4"/>
        <v>1.2</v>
      </c>
    </row>
    <row r="25" spans="1:24" s="46" customFormat="1" ht="20.25" hidden="1" customHeight="1" x14ac:dyDescent="0.2">
      <c r="A25" s="34"/>
      <c r="B25" s="35" t="str">
        <f t="shared" si="0"/>
        <v/>
      </c>
      <c r="C25" s="36" t="str">
        <f t="shared" si="6"/>
        <v/>
      </c>
      <c r="D25" s="37" t="str">
        <f t="shared" si="7"/>
        <v/>
      </c>
      <c r="E25" s="38" t="str">
        <f t="shared" si="8"/>
        <v/>
      </c>
      <c r="F25" s="38" t="str">
        <f t="shared" si="8"/>
        <v/>
      </c>
      <c r="G25" s="38" t="str">
        <f t="shared" si="8"/>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8"/>
        <v/>
      </c>
      <c r="F26" s="38" t="str">
        <f t="shared" si="8"/>
        <v/>
      </c>
      <c r="G26" s="38" t="str">
        <f t="shared" si="8"/>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8"/>
        <v/>
      </c>
      <c r="F27" s="38" t="str">
        <f t="shared" si="8"/>
        <v/>
      </c>
      <c r="G27" s="38" t="str">
        <f t="shared" si="8"/>
        <v/>
      </c>
      <c r="H27" s="34"/>
      <c r="I27" s="39"/>
      <c r="J27" s="40" t="str">
        <f>IF(L27&lt;&gt;"","X","")</f>
        <v/>
      </c>
      <c r="K27" s="41" t="s">
        <v>55</v>
      </c>
      <c r="L27" s="42"/>
      <c r="M27" s="43"/>
      <c r="N27" s="39"/>
      <c r="O27" s="44"/>
      <c r="P27" s="39"/>
      <c r="Q27" s="45"/>
      <c r="R27" s="39"/>
      <c r="S27" s="42"/>
      <c r="T27" s="33"/>
      <c r="W27" s="46" t="s">
        <v>7</v>
      </c>
      <c r="X27" s="47">
        <f t="shared" ref="X27:X43" si="9">IF(AND(Q27&lt;&gt;"o",Q27&lt;&gt;"o2",Q27&lt;&gt;"o3"),M27,0)</f>
        <v>0</v>
      </c>
    </row>
    <row r="28" spans="1:24" s="46" customFormat="1" ht="20.25" hidden="1" customHeight="1" x14ac:dyDescent="0.2">
      <c r="A28" s="34"/>
      <c r="B28" s="35" t="str">
        <f t="shared" si="0"/>
        <v/>
      </c>
      <c r="C28" s="36" t="str">
        <f t="shared" si="6"/>
        <v/>
      </c>
      <c r="D28" s="37" t="str">
        <f t="shared" si="7"/>
        <v/>
      </c>
      <c r="E28" s="38" t="str">
        <f t="shared" si="8"/>
        <v/>
      </c>
      <c r="F28" s="38" t="str">
        <f t="shared" si="8"/>
        <v/>
      </c>
      <c r="G28" s="38" t="str">
        <f t="shared" si="8"/>
        <v/>
      </c>
      <c r="H28" s="34"/>
      <c r="I28" s="39"/>
      <c r="J28" s="40" t="str">
        <f>IF(L28&lt;&gt;"","X","")</f>
        <v/>
      </c>
      <c r="K28" s="41" t="s">
        <v>55</v>
      </c>
      <c r="L28" s="42"/>
      <c r="M28" s="43"/>
      <c r="N28" s="39"/>
      <c r="O28" s="44"/>
      <c r="P28" s="39"/>
      <c r="Q28" s="45"/>
      <c r="R28" s="39"/>
      <c r="S28" s="42"/>
      <c r="T28" s="33"/>
      <c r="W28" s="46" t="s">
        <v>7</v>
      </c>
      <c r="X28" s="47">
        <f t="shared" si="9"/>
        <v>0</v>
      </c>
    </row>
    <row r="29" spans="1:24" s="46" customFormat="1" ht="20.25" hidden="1" customHeight="1" x14ac:dyDescent="0.2">
      <c r="A29" s="34"/>
      <c r="B29" s="35" t="str">
        <f t="shared" si="0"/>
        <v/>
      </c>
      <c r="C29" s="36" t="str">
        <f t="shared" si="6"/>
        <v/>
      </c>
      <c r="D29" s="37" t="str">
        <f t="shared" si="7"/>
        <v/>
      </c>
      <c r="E29" s="38" t="str">
        <f t="shared" si="8"/>
        <v/>
      </c>
      <c r="F29" s="38" t="str">
        <f t="shared" si="8"/>
        <v/>
      </c>
      <c r="G29" s="38" t="str">
        <f t="shared" si="8"/>
        <v/>
      </c>
      <c r="H29" s="34"/>
      <c r="I29" s="39"/>
      <c r="J29" s="40" t="str">
        <f>IF(L29&lt;&gt;"","X","")</f>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si="6"/>
        <v/>
      </c>
      <c r="D30" s="37" t="str">
        <f t="shared" si="7"/>
        <v/>
      </c>
      <c r="E30" s="38" t="str">
        <f t="shared" si="8"/>
        <v/>
      </c>
      <c r="F30" s="38" t="str">
        <f t="shared" si="8"/>
        <v/>
      </c>
      <c r="G30" s="38" t="str">
        <f t="shared" si="8"/>
        <v/>
      </c>
      <c r="H30" s="34"/>
      <c r="I30" s="39"/>
      <c r="J30" s="40" t="str">
        <f t="shared" si="5"/>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ref="C31:C43" si="10">IF(AND(L31&lt;&gt;"",M31&lt;&gt;""),M31,"")</f>
        <v/>
      </c>
      <c r="D31" s="37" t="str">
        <f t="shared" ref="D31:D43" si="11">IF(AND(O31&lt;&gt;"",M31&lt;&gt;""),$O31,"")</f>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101"/>
      <c r="C44" s="101"/>
      <c r="D44" s="101"/>
      <c r="E44" s="101"/>
      <c r="F44" s="101"/>
      <c r="G44" s="102"/>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42820.528050925925</v>
      </c>
      <c r="C46" s="58">
        <f>IF(O46&gt;0,"",X46)</f>
        <v>20.05</v>
      </c>
      <c r="D46" s="59"/>
      <c r="E46" s="60">
        <f>IF($O$46&gt;0,"-----",IF($L$5&lt;&gt;"",$L$5*E10,E10*$C$46))</f>
        <v>20.05</v>
      </c>
      <c r="F46" s="60">
        <f>IF($O$46&gt;0,"-----",IF($L$5&lt;&gt;"",$L$5*F10,F10*$C$46))</f>
        <v>40.1</v>
      </c>
      <c r="G46" s="60">
        <f>IF($O$46&gt;0,"-----",IF($L$5&lt;&gt;"",$L$5*G10,G10*$C$46))</f>
        <v>60.150000000000006</v>
      </c>
      <c r="H46" s="20"/>
      <c r="I46" s="17"/>
      <c r="J46" s="55" t="s">
        <v>29</v>
      </c>
      <c r="K46" s="61"/>
      <c r="L46" s="61"/>
      <c r="M46" s="61"/>
      <c r="N46" s="61"/>
      <c r="O46" s="62">
        <f>COUNTIF(O12:O43,"=St.")</f>
        <v>0</v>
      </c>
      <c r="P46" s="61"/>
      <c r="Q46" s="61"/>
      <c r="R46" s="9"/>
      <c r="X46" s="63">
        <f>SUM(X11:X45)</f>
        <v>20.05</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8"/>
      <c r="C54" s="92"/>
      <c r="D54" s="92"/>
      <c r="E54" s="92"/>
      <c r="F54" s="92"/>
      <c r="G54" s="93"/>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108.75" customHeight="1" x14ac:dyDescent="0.25">
      <c r="A57" s="77"/>
      <c r="B57" s="91" t="s">
        <v>94</v>
      </c>
      <c r="C57" s="92"/>
      <c r="D57" s="92"/>
      <c r="E57" s="92"/>
      <c r="F57" s="92"/>
      <c r="G57" s="93"/>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40.5" customHeight="1" x14ac:dyDescent="0.25">
      <c r="A84" s="74"/>
      <c r="B84" s="83" t="s">
        <v>19</v>
      </c>
      <c r="C84" s="90" t="s">
        <v>87</v>
      </c>
      <c r="D84" s="90"/>
      <c r="E84" s="90"/>
      <c r="F84" s="90"/>
      <c r="G84" s="90"/>
      <c r="H84" s="77"/>
      <c r="I84" s="77"/>
      <c r="J84" s="73" t="str">
        <f>IF(C84&lt;&gt;"","X","")</f>
        <v>X</v>
      </c>
      <c r="K84" s="77"/>
      <c r="L84" s="77"/>
      <c r="M84" s="77"/>
      <c r="N84" s="77"/>
      <c r="O84" s="77"/>
      <c r="P84" s="77"/>
      <c r="Q84" s="77"/>
      <c r="R84" s="77"/>
    </row>
    <row r="85" spans="1:18" s="78" customFormat="1" ht="18.75" customHeight="1" x14ac:dyDescent="0.25">
      <c r="A85" s="74"/>
      <c r="B85" s="81" t="s">
        <v>20</v>
      </c>
      <c r="C85" s="90" t="s">
        <v>88</v>
      </c>
      <c r="D85" s="90"/>
      <c r="E85" s="90"/>
      <c r="F85" s="90"/>
      <c r="G85" s="90"/>
      <c r="H85" s="77"/>
      <c r="I85" s="77"/>
      <c r="J85" s="73" t="str">
        <f>IF(C85&lt;&gt;"","X","")</f>
        <v>X</v>
      </c>
      <c r="K85" s="77"/>
      <c r="L85" s="77"/>
      <c r="M85" s="77"/>
      <c r="N85" s="77"/>
      <c r="O85" s="77"/>
      <c r="P85" s="77"/>
      <c r="Q85" s="77"/>
      <c r="R85" s="77"/>
    </row>
    <row r="86" spans="1:18" s="78" customFormat="1" ht="18.75" customHeight="1" x14ac:dyDescent="0.25">
      <c r="A86" s="74"/>
      <c r="B86" s="81" t="s">
        <v>8</v>
      </c>
      <c r="C86" s="90" t="s">
        <v>89</v>
      </c>
      <c r="D86" s="90"/>
      <c r="E86" s="90"/>
      <c r="F86" s="90"/>
      <c r="G86" s="90"/>
      <c r="H86" s="77"/>
      <c r="I86" s="77"/>
      <c r="J86" s="73" t="str">
        <f>IF(C86&lt;&gt;"","X","")</f>
        <v>X</v>
      </c>
      <c r="K86" s="77"/>
      <c r="L86" s="77"/>
      <c r="M86" s="77"/>
      <c r="N86" s="77"/>
      <c r="O86" s="77"/>
      <c r="P86" s="77"/>
      <c r="Q86" s="77"/>
      <c r="R86" s="77"/>
    </row>
    <row r="87" spans="1:18" s="78" customFormat="1" ht="19.5" customHeight="1" x14ac:dyDescent="0.25">
      <c r="A87" s="74"/>
      <c r="B87" s="81" t="s">
        <v>9</v>
      </c>
      <c r="C87" s="90" t="s">
        <v>90</v>
      </c>
      <c r="D87" s="90"/>
      <c r="E87" s="90"/>
      <c r="F87" s="90"/>
      <c r="G87" s="90"/>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90"/>
      <c r="D95" s="90"/>
      <c r="E95" s="90"/>
      <c r="F95" s="90"/>
      <c r="G95" s="90"/>
      <c r="H95" s="77"/>
      <c r="I95" s="77"/>
      <c r="J95" s="73" t="str">
        <f>IF(C95&lt;&gt;"","X","")</f>
        <v/>
      </c>
      <c r="K95" s="77"/>
      <c r="L95" s="77"/>
      <c r="M95" s="77"/>
      <c r="N95" s="77"/>
      <c r="O95" s="77"/>
      <c r="P95" s="77"/>
      <c r="Q95" s="77"/>
      <c r="R95" s="77"/>
    </row>
    <row r="96" spans="1:18" s="78" customFormat="1" ht="58.5" hidden="1" customHeight="1" x14ac:dyDescent="0.25">
      <c r="A96" s="74"/>
      <c r="B96" s="83" t="s">
        <v>23</v>
      </c>
      <c r="C96" s="90"/>
      <c r="D96" s="90"/>
      <c r="E96" s="90"/>
      <c r="F96" s="90"/>
      <c r="G96" s="90"/>
      <c r="H96" s="77"/>
      <c r="I96" s="77"/>
      <c r="J96" s="73" t="str">
        <f>IF(C96&lt;&gt;"","X","")</f>
        <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38.25" customHeight="1" x14ac:dyDescent="0.25">
      <c r="A102" s="74"/>
      <c r="B102" s="83" t="s">
        <v>33</v>
      </c>
      <c r="C102" s="90" t="s">
        <v>91</v>
      </c>
      <c r="D102" s="90"/>
      <c r="E102" s="90"/>
      <c r="F102" s="90"/>
      <c r="G102" s="90"/>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62.25" customHeight="1" x14ac:dyDescent="0.25">
      <c r="A107" s="74"/>
      <c r="B107" s="81" t="s">
        <v>38</v>
      </c>
      <c r="C107" s="90" t="s">
        <v>92</v>
      </c>
      <c r="D107" s="90"/>
      <c r="E107" s="90"/>
      <c r="F107" s="90"/>
      <c r="G107" s="90"/>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90"/>
      <c r="D111" s="90"/>
      <c r="E111" s="90"/>
      <c r="F111" s="90"/>
      <c r="G111" s="90"/>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90"/>
      <c r="D115" s="90"/>
      <c r="E115" s="90"/>
      <c r="F115" s="90"/>
      <c r="G115" s="90"/>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90"/>
      <c r="D116" s="90"/>
      <c r="E116" s="90"/>
      <c r="F116" s="90"/>
      <c r="G116" s="90"/>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90"/>
      <c r="D117" s="90"/>
      <c r="E117" s="90"/>
      <c r="F117" s="90"/>
      <c r="G117" s="90"/>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59.25" customHeight="1" x14ac:dyDescent="0.25">
      <c r="A120" s="77"/>
      <c r="B120" s="91" t="s">
        <v>93</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25" priority="16" stopIfTrue="1">
      <formula>$Q45="u"</formula>
    </cfRule>
  </conditionalFormatting>
  <conditionalFormatting sqref="B44">
    <cfRule type="expression" dxfId="24" priority="21" stopIfTrue="1">
      <formula>$Q44="u"</formula>
    </cfRule>
  </conditionalFormatting>
  <conditionalFormatting sqref="S12:S43 M11:T11 J46:Q49 J7:K43 L12:N15 J45:T45 J50:J55 L7:L11 M7:Q10 J44:S44 U44:AM44 T12:T44 P12:Q43 J59:J120 L17:N43">
    <cfRule type="expression" dxfId="23" priority="17" stopIfTrue="1">
      <formula>#REF!&lt;&gt;""</formula>
    </cfRule>
  </conditionalFormatting>
  <conditionalFormatting sqref="O12:O15 O17:O43">
    <cfRule type="expression" dxfId="19" priority="19" stopIfTrue="1">
      <formula>#REF!&lt;&gt;""</formula>
    </cfRule>
  </conditionalFormatting>
  <conditionalFormatting sqref="B10">
    <cfRule type="cellIs" dxfId="18" priority="18" stopIfTrue="1" operator="equal">
      <formula>0</formula>
    </cfRule>
  </conditionalFormatting>
  <conditionalFormatting sqref="J56:J58">
    <cfRule type="expression" dxfId="17" priority="15" stopIfTrue="1">
      <formula>#REF!&lt;&gt;""</formula>
    </cfRule>
  </conditionalFormatting>
  <conditionalFormatting sqref="L16:N16">
    <cfRule type="expression" dxfId="13" priority="7" stopIfTrue="1">
      <formula>#REF!&lt;&gt;""</formula>
    </cfRule>
  </conditionalFormatting>
  <conditionalFormatting sqref="O16">
    <cfRule type="expression" dxfId="12" priority="8" stopIfTrue="1">
      <formula>#REF!&lt;&gt;""</formula>
    </cfRule>
  </conditionalFormatting>
  <conditionalFormatting sqref="B12:G43">
    <cfRule type="expression" dxfId="5" priority="1" stopIfTrue="1">
      <formula>OR($Q12="u",$Q12="o2")</formula>
    </cfRule>
    <cfRule type="expression" dxfId="4" priority="2" stopIfTrue="1">
      <formula>OR($Q12="u2",$Q12="o3")</formula>
    </cfRule>
    <cfRule type="expression" dxfId="3"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rowBreaks count="1" manualBreakCount="1">
    <brk id="103" max="6"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2017-03-26T10:40:58Z</cp:lastPrinted>
  <dcterms:created xsi:type="dcterms:W3CDTF">2010-01-14T09:56:01Z</dcterms:created>
  <dcterms:modified xsi:type="dcterms:W3CDTF">2017-03-26T10:41:30Z</dcterms:modified>
</cp:coreProperties>
</file>