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afelbrötchen\"/>
    </mc:Choice>
  </mc:AlternateContent>
  <bookViews>
    <workbookView xWindow="2076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2" i="2" l="1"/>
  <c r="J57" i="2" l="1"/>
  <c r="J56" i="2" s="1"/>
  <c r="J58" i="2" s="1"/>
  <c r="J54" i="2" l="1"/>
  <c r="J53" i="2" s="1"/>
  <c r="J55" i="2" s="1"/>
  <c r="J61" i="2"/>
  <c r="J60" i="2"/>
  <c r="J66" i="2"/>
  <c r="J65" i="2"/>
  <c r="J76" i="2"/>
  <c r="J75" i="2"/>
  <c r="J74" i="2"/>
  <c r="J81" i="2"/>
  <c r="J80" i="2"/>
  <c r="J79" i="2"/>
  <c r="J98" i="2"/>
  <c r="J97" i="2"/>
  <c r="J96" i="2"/>
  <c r="J95" i="2"/>
  <c r="J117" i="2"/>
  <c r="J116" i="2"/>
  <c r="J115" i="2"/>
  <c r="J114" i="2"/>
  <c r="J111" i="2"/>
  <c r="J110" i="2"/>
  <c r="J112" i="2" s="1"/>
  <c r="J108" i="2"/>
  <c r="J107" i="2"/>
  <c r="J106" i="2"/>
  <c r="J105" i="2"/>
  <c r="J102" i="2"/>
  <c r="J101" i="2"/>
  <c r="J92" i="2"/>
  <c r="J91" i="2"/>
  <c r="J90" i="2"/>
  <c r="J87" i="2"/>
  <c r="J86" i="2"/>
  <c r="J85" i="2"/>
  <c r="J84" i="2"/>
  <c r="J120" i="2"/>
  <c r="J119" i="2" s="1"/>
  <c r="X12" i="2"/>
  <c r="X13" i="2"/>
  <c r="X20" i="2"/>
  <c r="X19" i="2"/>
  <c r="X14" i="2"/>
  <c r="X15" i="2"/>
  <c r="X17" i="2"/>
  <c r="X18" i="2"/>
  <c r="X21" i="2"/>
  <c r="X16"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20" i="2"/>
  <c r="D20" i="2"/>
  <c r="C19" i="2"/>
  <c r="D19" i="2"/>
  <c r="C14" i="2"/>
  <c r="D14" i="2"/>
  <c r="C15" i="2"/>
  <c r="D15" i="2"/>
  <c r="C17" i="2"/>
  <c r="D17" i="2"/>
  <c r="C18" i="2"/>
  <c r="D18" i="2"/>
  <c r="C21" i="2"/>
  <c r="D21" i="2"/>
  <c r="E47" i="2"/>
  <c r="O46" i="2"/>
  <c r="F47" i="2"/>
  <c r="G47" i="2"/>
  <c r="C16" i="2"/>
  <c r="B28" i="2"/>
  <c r="B29" i="2"/>
  <c r="B30" i="2"/>
  <c r="B31" i="2"/>
  <c r="B32" i="2"/>
  <c r="B33" i="2"/>
  <c r="B34" i="2"/>
  <c r="B35" i="2"/>
  <c r="B36" i="2"/>
  <c r="B37" i="2"/>
  <c r="B38" i="2"/>
  <c r="B39" i="2"/>
  <c r="B40" i="2"/>
  <c r="B41" i="2"/>
  <c r="B42" i="2"/>
  <c r="B43" i="2"/>
  <c r="B12" i="2"/>
  <c r="B13" i="2"/>
  <c r="B20" i="2"/>
  <c r="B19" i="2"/>
  <c r="B14" i="2"/>
  <c r="B15" i="2"/>
  <c r="B17" i="2"/>
  <c r="B18" i="2"/>
  <c r="B21" i="2"/>
  <c r="B16"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20" i="2"/>
  <c r="J19" i="2"/>
  <c r="J14" i="2"/>
  <c r="J15" i="2"/>
  <c r="J17" i="2"/>
  <c r="J18" i="2"/>
  <c r="D16" i="2"/>
  <c r="J16" i="2"/>
  <c r="J22" i="2"/>
  <c r="J23" i="2"/>
  <c r="J24" i="2"/>
  <c r="J25" i="2"/>
  <c r="J30" i="2"/>
  <c r="J31" i="2"/>
  <c r="J32" i="2"/>
  <c r="J33" i="2"/>
  <c r="J34" i="2"/>
  <c r="J35" i="2"/>
  <c r="J26" i="2"/>
  <c r="J36" i="2"/>
  <c r="J37" i="2"/>
  <c r="J21" i="2"/>
  <c r="J27" i="2"/>
  <c r="J28" i="2"/>
  <c r="J29" i="2"/>
  <c r="J38" i="2"/>
  <c r="J39" i="2"/>
  <c r="J40" i="2"/>
  <c r="J41" i="2"/>
  <c r="J42" i="2"/>
  <c r="J43" i="2"/>
  <c r="J62" i="2"/>
  <c r="J67" i="2"/>
  <c r="J71" i="2"/>
  <c r="J70" i="2"/>
  <c r="J12" i="2"/>
  <c r="B10" i="2"/>
  <c r="J59" i="2" l="1"/>
  <c r="J63" i="2" s="1"/>
  <c r="J89" i="2"/>
  <c r="J93" i="2" s="1"/>
  <c r="J64" i="2"/>
  <c r="J68" i="2" s="1"/>
  <c r="E26" i="2"/>
  <c r="J104" i="2"/>
  <c r="J109" i="2" s="1"/>
  <c r="J73" i="2"/>
  <c r="J77" i="2" s="1"/>
  <c r="F22" i="2"/>
  <c r="F12" i="2"/>
  <c r="F39" i="2"/>
  <c r="G20" i="2"/>
  <c r="E42" i="2"/>
  <c r="F23" i="2"/>
  <c r="G36" i="2"/>
  <c r="E34" i="2"/>
  <c r="G28" i="2"/>
  <c r="F15" i="2"/>
  <c r="E33" i="2"/>
  <c r="F31" i="2"/>
  <c r="E21" i="2"/>
  <c r="J94" i="2"/>
  <c r="J99" i="2" s="1"/>
  <c r="J83" i="2"/>
  <c r="J88" i="2" s="1"/>
  <c r="J100" i="2"/>
  <c r="J103" i="2" s="1"/>
  <c r="J113" i="2"/>
  <c r="J118" i="2" s="1"/>
  <c r="J78" i="2"/>
  <c r="J82" i="2" s="1"/>
  <c r="X46" i="2"/>
  <c r="C46" i="2" s="1"/>
  <c r="G46" i="2" s="1"/>
  <c r="J69" i="2"/>
  <c r="J72" i="2" s="1"/>
  <c r="E13" i="2"/>
  <c r="G42" i="2"/>
  <c r="E40" i="2"/>
  <c r="F37" i="2"/>
  <c r="G34" i="2"/>
  <c r="E32" i="2"/>
  <c r="F29" i="2"/>
  <c r="G26" i="2"/>
  <c r="E24" i="2"/>
  <c r="G21" i="2"/>
  <c r="E17" i="2"/>
  <c r="F19" i="2"/>
  <c r="G12" i="2"/>
  <c r="G27" i="2"/>
  <c r="F42" i="2"/>
  <c r="G39" i="2"/>
  <c r="E37" i="2"/>
  <c r="F34" i="2"/>
  <c r="G31" i="2"/>
  <c r="E29" i="2"/>
  <c r="F26" i="2"/>
  <c r="G23" i="2"/>
  <c r="F21" i="2"/>
  <c r="G15" i="2"/>
  <c r="E19" i="2"/>
  <c r="G41" i="2"/>
  <c r="E39" i="2"/>
  <c r="F36" i="2"/>
  <c r="G33" i="2"/>
  <c r="E31" i="2"/>
  <c r="F28" i="2"/>
  <c r="G25" i="2"/>
  <c r="E23" i="2"/>
  <c r="G18" i="2"/>
  <c r="E15" i="2"/>
  <c r="F20" i="2"/>
  <c r="G22" i="2"/>
  <c r="E22" i="2"/>
  <c r="F41" i="2"/>
  <c r="G38" i="2"/>
  <c r="E36" i="2"/>
  <c r="F33" i="2"/>
  <c r="G30" i="2"/>
  <c r="E28" i="2"/>
  <c r="F25" i="2"/>
  <c r="G16" i="2"/>
  <c r="F18" i="2"/>
  <c r="G14" i="2"/>
  <c r="E20" i="2"/>
  <c r="E12" i="2"/>
  <c r="F43" i="2"/>
  <c r="G40" i="2"/>
  <c r="E38" i="2"/>
  <c r="F35" i="2"/>
  <c r="G32" i="2"/>
  <c r="E30" i="2"/>
  <c r="F27" i="2"/>
  <c r="G24" i="2"/>
  <c r="E16" i="2"/>
  <c r="G17" i="2"/>
  <c r="E14" i="2"/>
  <c r="F13" i="2"/>
  <c r="G43" i="2"/>
  <c r="E41" i="2"/>
  <c r="F38" i="2"/>
  <c r="G35" i="2"/>
  <c r="F30" i="2"/>
  <c r="E25" i="2"/>
  <c r="F16" i="2"/>
  <c r="E18" i="2"/>
  <c r="F14" i="2"/>
  <c r="G13" i="2"/>
  <c r="E43" i="2"/>
  <c r="F40" i="2"/>
  <c r="G37" i="2"/>
  <c r="E35" i="2"/>
  <c r="F32" i="2"/>
  <c r="G29" i="2"/>
  <c r="E27" i="2"/>
  <c r="F24" i="2"/>
  <c r="F17" i="2"/>
  <c r="G19"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<sst xmlns="http://schemas.openxmlformats.org/spreadsheetml/2006/main" count="198" uniqueCount="95">
  <si>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</si>
  <si>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</si>
  <si>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</si>
  <si>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</si>
  <si>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</si>
  <si>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</si>
  <si>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</si>
  <si>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</si>
  <si>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</si>
  <si>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</si>
  <si>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</si>
  <si>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</si>
  <si>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</si>
  <si>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</si>
  <si>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</si>
  <si>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</si>
  <si>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</si>
  <si>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</si>
  <si>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</si>
  <si>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</si>
  <si>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</si>
  <si>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</si>
  <si>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</si>
  <si>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</si>
  <si>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</si>
  <si>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</si>
  <si>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</si>
  <si>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</si>
  <si>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</si>
  <si>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</si>
  <si>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</si>
  <si>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</si>
  <si>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</si>
  <si>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</si>
  <si>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</si>
  <si>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</si>
  <si>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</si>
  <si>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</si>
  <si>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</si>
  <si>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</si>
  <si>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</si>
  <si>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</si>
  <si>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</si>
  <si>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</si>
  <si>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</si>
  <si>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</si>
  <si>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</si>
  <si>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</si>
  <si>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</si>
  <si>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</si>
  <si>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</si>
  <si>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</si>
  <si>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</si>
  <si>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</si>
  <si>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</si>
  <si>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</si>
  <si>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</si>
  <si>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</si>
  <si>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</si>
  <si>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</si>
  <si>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</si>
  <si>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</si>
  <si>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</si>
  <si>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</si>
  <si>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</si>
  <si>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</si>
  <si>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</si>
  <si>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</si>
  <si>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"Malz-Vorteig"</t>
  </si>
  <si>
    <t>Weizenmehl Type 550</t>
  </si>
  <si>
    <t>Wasser</t>
  </si>
  <si>
    <t>Hefe</t>
  </si>
  <si>
    <t>Durum-Crisp extrafein</t>
  </si>
  <si>
    <t>getr. Dinkelsauerteig</t>
  </si>
  <si>
    <t>Pflanzenöl</t>
  </si>
  <si>
    <t>o</t>
  </si>
  <si>
    <t>u</t>
  </si>
  <si>
    <t>Zucker</t>
  </si>
  <si>
    <t>Salz</t>
  </si>
  <si>
    <t>Hefe (nach Führung)</t>
  </si>
  <si>
    <t>Wasser ca.</t>
  </si>
  <si>
    <r>
      <t>Michael De Beer</t>
    </r>
    <r>
      <rPr>
        <sz val="11"/>
        <color indexed="8"/>
        <rFont val="Calibri"/>
        <family val="2"/>
      </rPr>
      <t/>
    </r>
  </si>
  <si>
    <t>Malzextrakt hell, flüssig</t>
  </si>
  <si>
    <t>Hartweizenextrudat fein</t>
  </si>
  <si>
    <t>120 - 130Sr°</t>
  </si>
  <si>
    <t>liquimalt gold</t>
  </si>
  <si>
    <t>minimalback 0,5%</t>
  </si>
  <si>
    <t>Der Malzvorteig wird hergestellt um mehrere Chargen Brötchenteige rationell verwiegen zu können.
Die Zubereitung des Vorteigs kann am Vortag erfolgen oder 1-2 Stunden vor der Bereitung der Brötchenteige.</t>
  </si>
  <si>
    <t>mit Malzvorteig und minimalback</t>
  </si>
  <si>
    <t>betriebsüblich,  empfohlen wären sechs Minuten für eine gute Verquellung</t>
  </si>
  <si>
    <t>entsprechend auskneten</t>
  </si>
  <si>
    <t>24° bis 26°, je nach Abläufen</t>
  </si>
  <si>
    <t>betriebsüblich</t>
  </si>
  <si>
    <t>- Anpassen der Mengen von hellem Malzextrakt, Zucker und Pflanzenöl
- Ergänzen der Rezeptur um ein Weizenkleber-Präparat (z.B. "kleberstark") für noch stärkeren Ausbund</t>
  </si>
  <si>
    <t>Schnitt- und Kaiserbrötchen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</si>
</sst>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5">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1" fillId="20" borderId="0" xfId="0" applyFont="1" applyFill="1"/>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42" fillId="0" borderId="27" xfId="0" quotePrefix="1" applyFont="1" applyFill="1" applyBorder="1" applyAlignment="1">
      <alignment horizontal="lef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2">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90" zoomScaleNormal="9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7"/>
      <c r="C3" s="95" t="s">
        <v>94</v>
      </c>
      <c r="D3" s="96"/>
      <c r="E3" s="96"/>
      <c r="F3" s="96"/>
      <c r="G3" s="97"/>
      <c r="H3" s="8"/>
      <c r="L3" s="104" t="s">
        <v>31</v>
      </c>
      <c r="M3" s="104"/>
      <c r="O3" s="11">
        <v>10</v>
      </c>
      <c r="Q3" s="12" t="s">
        <v>34</v>
      </c>
    </row>
    <row r="4" spans="1:24" ht="5.25" customHeight="1" x14ac:dyDescent="0.2">
      <c r="A4" s="13"/>
      <c r="B4" s="87"/>
      <c r="G4" s="8"/>
      <c r="H4" s="8"/>
    </row>
    <row r="5" spans="1:24" ht="24.75" customHeight="1" x14ac:dyDescent="0.25">
      <c r="A5" s="13"/>
      <c r="B5" s="87"/>
      <c r="C5" s="88" t="s">
        <v>88</v>
      </c>
      <c r="D5" s="89"/>
      <c r="E5" s="89"/>
      <c r="F5" s="89"/>
      <c r="G5" s="90"/>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8" t="s">
        <v>10</v>
      </c>
    </row>
    <row r="8" spans="1:24" ht="5.25" customHeight="1" thickBot="1" x14ac:dyDescent="0.25">
      <c r="G8" s="8"/>
      <c r="H8" s="8"/>
      <c r="I8" s="13"/>
      <c r="J8" s="13"/>
      <c r="K8" s="13"/>
      <c r="L8" s="100"/>
      <c r="M8" s="100"/>
      <c r="N8" s="17"/>
      <c r="O8" s="100"/>
      <c r="P8" s="13"/>
      <c r="Q8" s="99"/>
      <c r="R8" s="13"/>
      <c r="S8" s="98"/>
    </row>
    <row r="9" spans="1:24" ht="5.25" customHeight="1" x14ac:dyDescent="0.2">
      <c r="D9" s="13"/>
      <c r="E9" s="18"/>
      <c r="F9" s="18"/>
      <c r="G9" s="19"/>
      <c r="H9" s="20"/>
      <c r="I9" s="17"/>
      <c r="J9" s="17"/>
      <c r="K9" s="17"/>
      <c r="L9" s="100"/>
      <c r="M9" s="100"/>
      <c r="N9" s="17"/>
      <c r="O9" s="100"/>
      <c r="P9" s="13"/>
      <c r="Q9" s="99"/>
      <c r="R9" s="13"/>
      <c r="S9" s="98"/>
    </row>
    <row r="10" spans="1:24" ht="21" customHeight="1" thickBot="1" x14ac:dyDescent="0.3">
      <c r="A10" s="86" t="s">
        <v>81</v>
      </c>
      <c r="B10" s="21">
        <f>L5</f>
        <v>0</v>
      </c>
      <c r="C10" s="22" t="s">
        <v>48</v>
      </c>
      <c r="D10" s="23"/>
      <c r="E10" s="24">
        <v>1</v>
      </c>
      <c r="F10" s="25">
        <v>2</v>
      </c>
      <c r="G10" s="26">
        <v>3</v>
      </c>
      <c r="H10" s="20"/>
      <c r="I10" s="17"/>
      <c r="J10" s="27" t="s">
        <v>5</v>
      </c>
      <c r="K10" s="17"/>
      <c r="L10" s="100"/>
      <c r="M10" s="100"/>
      <c r="N10" s="17"/>
      <c r="O10" s="100"/>
      <c r="P10" s="13"/>
      <c r="Q10" s="99"/>
      <c r="R10" s="13"/>
      <c r="S10" s="98"/>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"Malz-Vorteig"</v>
      </c>
      <c r="C12" s="36">
        <f t="shared" ref="C12:C21" si="1">IF(AND(L12&lt;&gt;"",M12&lt;&gt;""),M12,"")</f>
        <v>2.35</v>
      </c>
      <c r="D12" s="37" t="str">
        <f t="shared" ref="D12:D21" si="2">IF(AND(O12&lt;&gt;"",M12&lt;&gt;""),$O12,"")</f>
        <v>kg</v>
      </c>
      <c r="E12" s="38">
        <f t="shared" ref="E12:G43" si="3">IF(AND($L$5&gt;0,$O$46&gt;0),"-----",IF($C12&lt;&gt;"",IF($M12&lt;$O$3,$C12*E$47,ROUND($C12*E$47,2)),""))</f>
        <v>2.35</v>
      </c>
      <c r="F12" s="38">
        <f t="shared" si="3"/>
        <v>4.7</v>
      </c>
      <c r="G12" s="38">
        <f t="shared" si="3"/>
        <v>7.0500000000000007</v>
      </c>
      <c r="H12" s="34"/>
      <c r="I12" s="39"/>
      <c r="J12" s="40" t="str">
        <f>IF(L12&lt;&gt;"","X","")</f>
        <v>X</v>
      </c>
      <c r="K12" s="41" t="s">
        <v>55</v>
      </c>
      <c r="L12" s="42" t="s">
        <v>68</v>
      </c>
      <c r="M12" s="43">
        <f>SUM(M13:M20)</f>
        <v>2.35</v>
      </c>
      <c r="N12" s="39"/>
      <c r="O12" s="44" t="s">
        <v>7</v>
      </c>
      <c r="P12" s="39"/>
      <c r="Q12" s="45" t="s">
        <v>75</v>
      </c>
      <c r="R12" s="39"/>
      <c r="S12" s="42"/>
      <c r="T12" s="33"/>
      <c r="W12" s="46" t="s">
        <v>7</v>
      </c>
      <c r="X12" s="47">
        <f t="shared" ref="X12:X25" si="4">IF(AND(Q12&lt;&gt;"o",Q12&lt;&gt;"o2",Q12&lt;&gt;"o3"),M12,0)</f>
        <v>0</v>
      </c>
    </row>
    <row r="13" spans="1:24" s="46" customFormat="1" ht="20.25" customHeight="1" x14ac:dyDescent="0.2">
      <c r="A13" s="34"/>
      <c r="B13" s="35" t="str">
        <f t="shared" si="0"/>
        <v xml:space="preserve">     Weizenmehl Type 550</v>
      </c>
      <c r="C13" s="36">
        <f t="shared" si="1"/>
        <v>0.8</v>
      </c>
      <c r="D13" s="37" t="str">
        <f t="shared" si="2"/>
        <v>kg</v>
      </c>
      <c r="E13" s="38">
        <f t="shared" si="3"/>
        <v>0.8</v>
      </c>
      <c r="F13" s="38">
        <f t="shared" si="3"/>
        <v>1.6</v>
      </c>
      <c r="G13" s="38">
        <f t="shared" si="3"/>
        <v>2.4000000000000004</v>
      </c>
      <c r="H13" s="34"/>
      <c r="I13" s="39"/>
      <c r="J13" s="40" t="str">
        <f t="shared" ref="J13:J43" si="5">IF(L13&lt;&gt;"","X","")</f>
        <v>X</v>
      </c>
      <c r="K13" s="41" t="s">
        <v>55</v>
      </c>
      <c r="L13" s="42" t="s">
        <v>69</v>
      </c>
      <c r="M13" s="43">
        <v>0.8</v>
      </c>
      <c r="N13" s="39"/>
      <c r="O13" s="44" t="s">
        <v>7</v>
      </c>
      <c r="P13" s="39"/>
      <c r="Q13" s="45" t="s">
        <v>76</v>
      </c>
      <c r="R13" s="39"/>
      <c r="S13" s="42"/>
      <c r="T13" s="33"/>
      <c r="W13" s="46" t="s">
        <v>7</v>
      </c>
      <c r="X13" s="47">
        <f t="shared" si="4"/>
        <v>0.8</v>
      </c>
    </row>
    <row r="14" spans="1:24" s="46" customFormat="1" ht="20.25" customHeight="1" x14ac:dyDescent="0.2">
      <c r="A14" s="34"/>
      <c r="B14" s="35" t="str">
        <f t="shared" si="0"/>
        <v xml:space="preserve">     Durum-Crisp extrafein</v>
      </c>
      <c r="C14" s="36">
        <f t="shared" si="1"/>
        <v>0.3</v>
      </c>
      <c r="D14" s="37" t="str">
        <f t="shared" si="2"/>
        <v>kg</v>
      </c>
      <c r="E14" s="38">
        <f t="shared" si="3"/>
        <v>0.3</v>
      </c>
      <c r="F14" s="38">
        <f t="shared" si="3"/>
        <v>0.6</v>
      </c>
      <c r="G14" s="38">
        <f t="shared" si="3"/>
        <v>0.89999999999999991</v>
      </c>
      <c r="H14" s="34"/>
      <c r="I14" s="39"/>
      <c r="J14" s="40" t="str">
        <f t="shared" si="5"/>
        <v>X</v>
      </c>
      <c r="K14" s="41" t="s">
        <v>55</v>
      </c>
      <c r="L14" s="42" t="s">
        <v>72</v>
      </c>
      <c r="M14" s="43">
        <v>0.3</v>
      </c>
      <c r="N14" s="39"/>
      <c r="O14" s="44" t="s">
        <v>7</v>
      </c>
      <c r="P14" s="39"/>
      <c r="Q14" s="45" t="s">
        <v>76</v>
      </c>
      <c r="R14" s="39"/>
      <c r="S14" s="42" t="s">
        <v>83</v>
      </c>
      <c r="T14" s="33"/>
      <c r="W14" s="46" t="s">
        <v>7</v>
      </c>
      <c r="X14" s="47">
        <f t="shared" si="4"/>
        <v>0.3</v>
      </c>
    </row>
    <row r="15" spans="1:24" s="46" customFormat="1" ht="20.25" customHeight="1" x14ac:dyDescent="0.2">
      <c r="A15" s="34"/>
      <c r="B15" s="35" t="str">
        <f>IF(L15="","",IF(OR(Q15="U",Q15="O2"),"     "&amp;L15,IF(OR(Q15="U2",Q15="O3"),"         "&amp;L15,IF(Q15="U3","            "&amp;L15,L15))))</f>
        <v xml:space="preserve">     getr. Dinkelsauerteig</v>
      </c>
      <c r="C15" s="36">
        <f>IF(AND(L15&lt;&gt;"",M15&lt;&gt;""),M15,"")</f>
        <v>0.1</v>
      </c>
      <c r="D15" s="37" t="str">
        <f>IF(AND(O15&lt;&gt;"",M15&lt;&gt;""),$O15,"")</f>
        <v>kg</v>
      </c>
      <c r="E15" s="38">
        <f t="shared" si="3"/>
        <v>0.1</v>
      </c>
      <c r="F15" s="38">
        <f t="shared" si="3"/>
        <v>0.2</v>
      </c>
      <c r="G15" s="38">
        <f t="shared" si="3"/>
        <v>0.30000000000000004</v>
      </c>
      <c r="H15" s="34"/>
      <c r="I15" s="39"/>
      <c r="J15" s="40" t="str">
        <f>IF(L15&lt;&gt;"","X","")</f>
        <v>X</v>
      </c>
      <c r="K15" s="41" t="s">
        <v>55</v>
      </c>
      <c r="L15" s="42" t="s">
        <v>73</v>
      </c>
      <c r="M15" s="43">
        <v>0.1</v>
      </c>
      <c r="N15" s="39"/>
      <c r="O15" s="44" t="s">
        <v>7</v>
      </c>
      <c r="P15" s="39"/>
      <c r="Q15" s="45" t="s">
        <v>76</v>
      </c>
      <c r="R15" s="39"/>
      <c r="S15" s="42" t="s">
        <v>84</v>
      </c>
      <c r="T15" s="33"/>
      <c r="W15" s="46" t="s">
        <v>7</v>
      </c>
      <c r="X15" s="47">
        <f>IF(AND(Q15&lt;&gt;"o",Q15&lt;&gt;"o2",Q15&lt;&gt;"o3"),M15,0)</f>
        <v>0.1</v>
      </c>
    </row>
    <row r="16" spans="1:24" s="46" customFormat="1" ht="20.25" customHeight="1" x14ac:dyDescent="0.2">
      <c r="A16" s="34"/>
      <c r="B16" s="35" t="str">
        <f>IF(L16="","",IF(OR(Q16="U",Q16="O2"),"     "&amp;L16,IF(OR(Q16="U2",Q16="O3"),"         "&amp;L16,IF(Q16="U3","            "&amp;L16,L16))))</f>
        <v xml:space="preserve">     Zucker</v>
      </c>
      <c r="C16" s="36">
        <f>IF(AND(L16&lt;&gt;"",M16&lt;&gt;""),M16,"")</f>
        <v>0.03</v>
      </c>
      <c r="D16" s="37" t="str">
        <f>IF(AND(O16&lt;&gt;"",M16&lt;&gt;""),$O16,"")</f>
        <v>kg</v>
      </c>
      <c r="E16" s="38">
        <f t="shared" si="3"/>
        <v>0.03</v>
      </c>
      <c r="F16" s="38">
        <f t="shared" si="3"/>
        <v>0.06</v>
      </c>
      <c r="G16" s="38">
        <f t="shared" si="3"/>
        <v>0.09</v>
      </c>
      <c r="H16" s="34"/>
      <c r="I16" s="39"/>
      <c r="J16" s="40" t="str">
        <f>IF(L16&lt;&gt;"","X","")</f>
        <v>X</v>
      </c>
      <c r="K16" s="41" t="s">
        <v>55</v>
      </c>
      <c r="L16" s="42" t="s">
        <v>77</v>
      </c>
      <c r="M16" s="43">
        <v>0.03</v>
      </c>
      <c r="N16" s="39"/>
      <c r="O16" s="44" t="s">
        <v>7</v>
      </c>
      <c r="P16" s="39"/>
      <c r="Q16" s="45" t="s">
        <v>76</v>
      </c>
      <c r="R16" s="39"/>
      <c r="S16" s="42"/>
      <c r="T16" s="33"/>
      <c r="W16" s="46" t="s">
        <v>7</v>
      </c>
      <c r="X16" s="47">
        <f>IF(AND(Q16&lt;&gt;"o",Q16&lt;&gt;"o2",Q16&lt;&gt;"o3"),M16,0)</f>
        <v>0.03</v>
      </c>
    </row>
    <row r="17" spans="1:24" s="46" customFormat="1" ht="20.25" customHeight="1" x14ac:dyDescent="0.2">
      <c r="A17" s="34"/>
      <c r="B17" s="35" t="str">
        <f t="shared" si="0"/>
        <v xml:space="preserve">     liquimalt gold</v>
      </c>
      <c r="C17" s="36">
        <f t="shared" si="1"/>
        <v>0.15</v>
      </c>
      <c r="D17" s="37" t="str">
        <f t="shared" si="2"/>
        <v>kg</v>
      </c>
      <c r="E17" s="38">
        <f t="shared" si="3"/>
        <v>0.15</v>
      </c>
      <c r="F17" s="38">
        <f t="shared" si="3"/>
        <v>0.3</v>
      </c>
      <c r="G17" s="38">
        <f t="shared" si="3"/>
        <v>0.44999999999999996</v>
      </c>
      <c r="H17" s="34"/>
      <c r="I17" s="39"/>
      <c r="J17" s="40" t="str">
        <f t="shared" si="5"/>
        <v>X</v>
      </c>
      <c r="K17" s="41" t="s">
        <v>55</v>
      </c>
      <c r="L17" s="42" t="s">
        <v>85</v>
      </c>
      <c r="M17" s="43">
        <v>0.15</v>
      </c>
      <c r="N17" s="39"/>
      <c r="O17" s="44" t="s">
        <v>7</v>
      </c>
      <c r="P17" s="39"/>
      <c r="Q17" s="45" t="s">
        <v>76</v>
      </c>
      <c r="R17" s="39"/>
      <c r="S17" s="42" t="s">
        <v>82</v>
      </c>
      <c r="T17" s="33"/>
      <c r="W17" s="46" t="s">
        <v>7</v>
      </c>
      <c r="X17" s="47">
        <f t="shared" si="4"/>
        <v>0.15</v>
      </c>
    </row>
    <row r="18" spans="1:24" s="46" customFormat="1" ht="20.25" customHeight="1" x14ac:dyDescent="0.2">
      <c r="A18" s="34"/>
      <c r="B18" s="35" t="str">
        <f t="shared" si="0"/>
        <v xml:space="preserve">     Pflanzenöl</v>
      </c>
      <c r="C18" s="36">
        <f t="shared" si="1"/>
        <v>0.1</v>
      </c>
      <c r="D18" s="37" t="str">
        <f t="shared" si="2"/>
        <v>kg</v>
      </c>
      <c r="E18" s="38">
        <f t="shared" si="3"/>
        <v>0.1</v>
      </c>
      <c r="F18" s="38">
        <f t="shared" si="3"/>
        <v>0.2</v>
      </c>
      <c r="G18" s="38">
        <f t="shared" si="3"/>
        <v>0.30000000000000004</v>
      </c>
      <c r="H18" s="34"/>
      <c r="I18" s="39"/>
      <c r="J18" s="40" t="str">
        <f t="shared" si="5"/>
        <v>X</v>
      </c>
      <c r="K18" s="41" t="s">
        <v>55</v>
      </c>
      <c r="L18" s="42" t="s">
        <v>74</v>
      </c>
      <c r="M18" s="43">
        <v>0.1</v>
      </c>
      <c r="N18" s="39"/>
      <c r="O18" s="44" t="s">
        <v>7</v>
      </c>
      <c r="P18" s="39"/>
      <c r="Q18" s="45" t="s">
        <v>76</v>
      </c>
      <c r="R18" s="39"/>
      <c r="S18" s="42"/>
      <c r="T18" s="33"/>
      <c r="W18" s="46" t="s">
        <v>7</v>
      </c>
      <c r="X18" s="47">
        <f t="shared" si="4"/>
        <v>0.1</v>
      </c>
    </row>
    <row r="19" spans="1:24" s="46" customFormat="1" ht="20.25" customHeight="1" x14ac:dyDescent="0.2">
      <c r="A19" s="34"/>
      <c r="B19" s="35" t="str">
        <f>IF(L19="","",IF(OR(Q19="U",Q19="O2"),"     "&amp;L19,IF(OR(Q19="U2",Q19="O3"),"         "&amp;L19,IF(Q19="U3","            "&amp;L19,L19))))</f>
        <v xml:space="preserve">     Hefe</v>
      </c>
      <c r="C19" s="36">
        <f>IF(AND(L19&lt;&gt;"",M19&lt;&gt;""),M19,"")</f>
        <v>0.01</v>
      </c>
      <c r="D19" s="37" t="str">
        <f>IF(AND(O19&lt;&gt;"",M19&lt;&gt;""),$O19,"")</f>
        <v>kg</v>
      </c>
      <c r="E19" s="38">
        <f t="shared" si="3"/>
        <v>0.01</v>
      </c>
      <c r="F19" s="38">
        <f t="shared" si="3"/>
        <v>0.02</v>
      </c>
      <c r="G19" s="38">
        <f t="shared" si="3"/>
        <v>0.03</v>
      </c>
      <c r="H19" s="34"/>
      <c r="I19" s="39"/>
      <c r="J19" s="40" t="str">
        <f>IF(L19&lt;&gt;"","X","")</f>
        <v>X</v>
      </c>
      <c r="K19" s="41" t="s">
        <v>55</v>
      </c>
      <c r="L19" s="42" t="s">
        <v>71</v>
      </c>
      <c r="M19" s="43">
        <v>0.01</v>
      </c>
      <c r="N19" s="39"/>
      <c r="O19" s="44" t="s">
        <v>7</v>
      </c>
      <c r="P19" s="39"/>
      <c r="Q19" s="45" t="s">
        <v>76</v>
      </c>
      <c r="R19" s="39"/>
      <c r="S19" s="42"/>
      <c r="T19" s="33"/>
      <c r="W19" s="46" t="s">
        <v>7</v>
      </c>
      <c r="X19" s="47">
        <f>IF(AND(Q19&lt;&gt;"o",Q19&lt;&gt;"o2",Q19&lt;&gt;"o3"),M19,0)</f>
        <v>0.01</v>
      </c>
    </row>
    <row r="20" spans="1:24" s="46" customFormat="1" ht="20.25" customHeight="1" x14ac:dyDescent="0.2">
      <c r="A20" s="34"/>
      <c r="B20" s="35" t="str">
        <f>IF(L20="","",IF(OR(Q20="U",Q20="O2"),"     "&amp;L20,IF(OR(Q20="U2",Q20="O3"),"         "&amp;L20,IF(Q20="U3","            "&amp;L20,L20))))</f>
        <v xml:space="preserve">     Wasser</v>
      </c>
      <c r="C20" s="36">
        <f>IF(AND(L20&lt;&gt;"",M20&lt;&gt;""),M20,"")</f>
        <v>0.86</v>
      </c>
      <c r="D20" s="37" t="str">
        <f>IF(AND(O20&lt;&gt;"",M20&lt;&gt;""),$O20,"")</f>
        <v>kg</v>
      </c>
      <c r="E20" s="38">
        <f t="shared" si="3"/>
        <v>0.86</v>
      </c>
      <c r="F20" s="38">
        <f t="shared" si="3"/>
        <v>1.72</v>
      </c>
      <c r="G20" s="38">
        <f t="shared" si="3"/>
        <v>2.58</v>
      </c>
      <c r="H20" s="34"/>
      <c r="I20" s="39"/>
      <c r="J20" s="40" t="str">
        <f>IF(L20&lt;&gt;"","X","")</f>
        <v>X</v>
      </c>
      <c r="K20" s="41" t="s">
        <v>55</v>
      </c>
      <c r="L20" s="42" t="s">
        <v>70</v>
      </c>
      <c r="M20" s="43">
        <v>0.86</v>
      </c>
      <c r="N20" s="39"/>
      <c r="O20" s="44" t="s">
        <v>7</v>
      </c>
      <c r="P20" s="39"/>
      <c r="Q20" s="45" t="s">
        <v>76</v>
      </c>
      <c r="R20" s="39"/>
      <c r="S20" s="42"/>
      <c r="T20" s="33"/>
      <c r="W20" s="46" t="s">
        <v>7</v>
      </c>
      <c r="X20" s="47">
        <f>IF(AND(Q20&lt;&gt;"o",Q20&lt;&gt;"o2",Q20&lt;&gt;"o3"),M20,0)</f>
        <v>0.86</v>
      </c>
    </row>
    <row r="21" spans="1:24" s="46" customFormat="1" ht="20.25" customHeight="1" x14ac:dyDescent="0.2">
      <c r="A21" s="34"/>
      <c r="B21" s="35" t="str">
        <f t="shared" si="0"/>
        <v>Weizenmehl Type 550</v>
      </c>
      <c r="C21" s="36">
        <f t="shared" si="1"/>
        <v>8.8000000000000007</v>
      </c>
      <c r="D21" s="37" t="str">
        <f t="shared" si="2"/>
        <v>kg</v>
      </c>
      <c r="E21" s="38">
        <f t="shared" si="3"/>
        <v>8.8000000000000007</v>
      </c>
      <c r="F21" s="38">
        <f t="shared" si="3"/>
        <v>17.600000000000001</v>
      </c>
      <c r="G21" s="38">
        <f t="shared" si="3"/>
        <v>26.400000000000002</v>
      </c>
      <c r="H21" s="34"/>
      <c r="I21" s="39"/>
      <c r="J21" s="40" t="str">
        <f>IF(L21&lt;&gt;"","X","")</f>
        <v>X</v>
      </c>
      <c r="K21" s="41" t="s">
        <v>55</v>
      </c>
      <c r="L21" s="42" t="s">
        <v>69</v>
      </c>
      <c r="M21" s="43">
        <v>8.8000000000000007</v>
      </c>
      <c r="N21" s="39"/>
      <c r="O21" s="44" t="s">
        <v>7</v>
      </c>
      <c r="P21" s="39"/>
      <c r="Q21" s="45"/>
      <c r="R21" s="39"/>
      <c r="S21" s="42"/>
      <c r="T21" s="33"/>
      <c r="W21" s="46" t="s">
        <v>7</v>
      </c>
      <c r="X21" s="47">
        <f t="shared" si="4"/>
        <v>8.8000000000000007</v>
      </c>
    </row>
    <row r="22" spans="1:24" s="46" customFormat="1" ht="20.25" customHeight="1" x14ac:dyDescent="0.2">
      <c r="A22" s="34"/>
      <c r="B22" s="35" t="str">
        <f t="shared" si="0"/>
        <v>minimalback 0,5%</v>
      </c>
      <c r="C22" s="36">
        <f t="shared" ref="C22:C30" si="6">IF(AND(L22&lt;&gt;"",M22&lt;&gt;""),M22,"")</f>
        <v>0.05</v>
      </c>
      <c r="D22" s="37" t="str">
        <f t="shared" ref="D22:D30" si="7">IF(AND(O22&lt;&gt;"",M22&lt;&gt;""),$O22,"")</f>
        <v>kg</v>
      </c>
      <c r="E22" s="38">
        <f t="shared" si="3"/>
        <v>0.05</v>
      </c>
      <c r="F22" s="38">
        <f t="shared" si="3"/>
        <v>0.1</v>
      </c>
      <c r="G22" s="38">
        <f t="shared" si="3"/>
        <v>0.15000000000000002</v>
      </c>
      <c r="H22" s="34"/>
      <c r="I22" s="39"/>
      <c r="J22" s="40" t="str">
        <f t="shared" si="5"/>
        <v>X</v>
      </c>
      <c r="K22" s="41" t="s">
        <v>55</v>
      </c>
      <c r="L22" s="42" t="s">
        <v>86</v>
      </c>
      <c r="M22" s="43">
        <v>0.05</v>
      </c>
      <c r="N22" s="39"/>
      <c r="O22" s="44" t="s">
        <v>7</v>
      </c>
      <c r="P22" s="39"/>
      <c r="Q22" s="45"/>
      <c r="R22" s="39"/>
      <c r="S22" s="42"/>
      <c r="T22" s="33"/>
      <c r="W22" s="46" t="s">
        <v>7</v>
      </c>
      <c r="X22" s="47">
        <f t="shared" si="4"/>
        <v>0.05</v>
      </c>
    </row>
    <row r="23" spans="1:24" s="46" customFormat="1" ht="20.25" customHeight="1" x14ac:dyDescent="0.2">
      <c r="A23" s="34"/>
      <c r="B23" s="35" t="str">
        <f t="shared" si="0"/>
        <v>Salz</v>
      </c>
      <c r="C23" s="36">
        <f t="shared" si="6"/>
        <v>0.22000000000000003</v>
      </c>
      <c r="D23" s="37" t="str">
        <f t="shared" si="7"/>
        <v>kg</v>
      </c>
      <c r="E23" s="38">
        <f t="shared" si="3"/>
        <v>0.22000000000000003</v>
      </c>
      <c r="F23" s="38">
        <f t="shared" si="3"/>
        <v>0.44000000000000006</v>
      </c>
      <c r="G23" s="38">
        <f t="shared" si="3"/>
        <v>0.66000000000000014</v>
      </c>
      <c r="H23" s="34"/>
      <c r="I23" s="39"/>
      <c r="J23" s="40" t="str">
        <f t="shared" si="5"/>
        <v>X</v>
      </c>
      <c r="K23" s="41" t="s">
        <v>55</v>
      </c>
      <c r="L23" s="42" t="s">
        <v>78</v>
      </c>
      <c r="M23" s="43">
        <v>0.22000000000000003</v>
      </c>
      <c r="N23" s="39"/>
      <c r="O23" s="44" t="s">
        <v>7</v>
      </c>
      <c r="P23" s="39"/>
      <c r="Q23" s="45"/>
      <c r="R23" s="39"/>
      <c r="S23" s="42"/>
      <c r="T23" s="33"/>
      <c r="W23" s="46" t="s">
        <v>7</v>
      </c>
      <c r="X23" s="47">
        <f t="shared" si="4"/>
        <v>0.22000000000000003</v>
      </c>
    </row>
    <row r="24" spans="1:24" s="46" customFormat="1" ht="20.25" customHeight="1" x14ac:dyDescent="0.2">
      <c r="A24" s="34"/>
      <c r="B24" s="35" t="str">
        <f t="shared" si="0"/>
        <v>Hefe (nach Führung)</v>
      </c>
      <c r="C24" s="36">
        <f t="shared" si="6"/>
        <v>0.25</v>
      </c>
      <c r="D24" s="37" t="str">
        <f t="shared" si="7"/>
        <v>kg</v>
      </c>
      <c r="E24" s="38">
        <f t="shared" si="3"/>
        <v>0.25</v>
      </c>
      <c r="F24" s="38">
        <f t="shared" si="3"/>
        <v>0.5</v>
      </c>
      <c r="G24" s="38">
        <f t="shared" si="3"/>
        <v>0.75</v>
      </c>
      <c r="H24" s="34"/>
      <c r="I24" s="39"/>
      <c r="J24" s="40" t="str">
        <f t="shared" si="5"/>
        <v>X</v>
      </c>
      <c r="K24" s="41" t="s">
        <v>55</v>
      </c>
      <c r="L24" s="42" t="s">
        <v>79</v>
      </c>
      <c r="M24" s="43">
        <v>0.25</v>
      </c>
      <c r="N24" s="39"/>
      <c r="O24" s="44" t="s">
        <v>7</v>
      </c>
      <c r="P24" s="39"/>
      <c r="Q24" s="45"/>
      <c r="R24" s="39"/>
      <c r="S24" s="42"/>
      <c r="T24" s="33"/>
      <c r="W24" s="46" t="s">
        <v>7</v>
      </c>
      <c r="X24" s="47">
        <f t="shared" si="4"/>
        <v>0.25</v>
      </c>
    </row>
    <row r="25" spans="1:24" s="46" customFormat="1" ht="20.25" customHeight="1" x14ac:dyDescent="0.2">
      <c r="A25" s="34"/>
      <c r="B25" s="35" t="str">
        <f t="shared" si="0"/>
        <v>Wasser ca.</v>
      </c>
      <c r="C25" s="36">
        <f t="shared" si="6"/>
        <v>4.5999999999999996</v>
      </c>
      <c r="D25" s="37" t="str">
        <f t="shared" si="7"/>
        <v>kg</v>
      </c>
      <c r="E25" s="38">
        <f t="shared" si="3"/>
        <v>4.5999999999999996</v>
      </c>
      <c r="F25" s="38">
        <f t="shared" si="3"/>
        <v>9.1999999999999993</v>
      </c>
      <c r="G25" s="38">
        <f t="shared" si="3"/>
        <v>13.799999999999999</v>
      </c>
      <c r="H25" s="34"/>
      <c r="I25" s="39"/>
      <c r="J25" s="40" t="str">
        <f t="shared" si="5"/>
        <v>X</v>
      </c>
      <c r="K25" s="41" t="s">
        <v>55</v>
      </c>
      <c r="L25" s="42" t="s">
        <v>80</v>
      </c>
      <c r="M25" s="43">
        <v>4.5999999999999996</v>
      </c>
      <c r="N25" s="39"/>
      <c r="O25" s="44" t="s">
        <v>7</v>
      </c>
      <c r="P25" s="39"/>
      <c r="Q25" s="45"/>
      <c r="R25" s="39"/>
      <c r="S25" s="42"/>
      <c r="T25" s="33"/>
      <c r="W25" s="46" t="s">
        <v>7</v>
      </c>
      <c r="X25" s="47">
        <f t="shared" si="4"/>
        <v>4.5999999999999996</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ref="X27:X43" si="8">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43086.682821527778</v>
      </c>
      <c r="C46" s="58">
        <f>IF(O46&gt;0,"",X46)</f>
        <v>16.270000000000003</v>
      </c>
      <c r="D46" s="59"/>
      <c r="E46" s="60">
        <f>IF($O$46&gt;0,"-----",IF($L$5&lt;&gt;"",$L$5*E10,E10*$C$46))</f>
        <v>16.270000000000003</v>
      </c>
      <c r="F46" s="60">
        <f>IF($O$46&gt;0,"-----",IF($L$5&lt;&gt;"",$L$5*F10,F10*$C$46))</f>
        <v>32.540000000000006</v>
      </c>
      <c r="G46" s="60">
        <f>IF($O$46&gt;0,"-----",IF($L$5&lt;&gt;"",$L$5*G10,G10*$C$46))</f>
        <v>48.810000000000009</v>
      </c>
      <c r="H46" s="20"/>
      <c r="I46" s="17"/>
      <c r="J46" s="55" t="s">
        <v>29</v>
      </c>
      <c r="K46" s="61"/>
      <c r="L46" s="61"/>
      <c r="M46" s="61"/>
      <c r="N46" s="61"/>
      <c r="O46" s="62">
        <f>COUNTIF(O12:O43,"=St.")</f>
        <v>0</v>
      </c>
      <c r="P46" s="61"/>
      <c r="Q46" s="61"/>
      <c r="R46" s="9"/>
      <c r="X46" s="63">
        <f>SUM(X11:X45)</f>
        <v>16.270000000000003</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78" customHeight="1" x14ac:dyDescent="0.25">
      <c r="A54" s="77"/>
      <c r="B54" s="92" t="s">
        <v>87</v>
      </c>
      <c r="C54" s="93"/>
      <c r="D54" s="93"/>
      <c r="E54" s="93"/>
      <c r="F54" s="93"/>
      <c r="G54" s="94"/>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hidden="1" x14ac:dyDescent="0.25">
      <c r="A56" s="74"/>
      <c r="B56" s="75" t="s">
        <v>65</v>
      </c>
      <c r="C56" s="76"/>
      <c r="D56" s="76"/>
      <c r="E56" s="76"/>
      <c r="F56" s="76"/>
      <c r="G56" s="76"/>
      <c r="H56" s="77"/>
      <c r="I56" s="77"/>
      <c r="J56" s="73" t="str">
        <f>IF(J57="X","X","")</f>
        <v/>
      </c>
      <c r="K56" s="77"/>
      <c r="L56" s="77"/>
      <c r="M56" s="77"/>
      <c r="N56" s="77"/>
      <c r="O56" s="77"/>
      <c r="P56" s="77"/>
      <c r="Q56" s="77"/>
      <c r="R56" s="77"/>
    </row>
    <row r="57" spans="1:18" s="78" customFormat="1" ht="47.25" hidden="1" customHeight="1" x14ac:dyDescent="0.25">
      <c r="A57" s="77"/>
      <c r="B57" s="92"/>
      <c r="C57" s="93"/>
      <c r="D57" s="93"/>
      <c r="E57" s="93"/>
      <c r="F57" s="93"/>
      <c r="G57" s="94"/>
      <c r="H57" s="77"/>
      <c r="I57" s="77"/>
      <c r="J57" s="73" t="str">
        <f>IF(B57&lt;&gt;"","X","")</f>
        <v/>
      </c>
      <c r="K57" s="77"/>
      <c r="L57" s="77"/>
      <c r="M57" s="77"/>
      <c r="N57" s="77"/>
      <c r="O57" s="77"/>
      <c r="P57" s="77"/>
      <c r="Q57" s="77"/>
      <c r="R57" s="77"/>
    </row>
    <row r="58" spans="1:18" ht="12.75" hidden="1" x14ac:dyDescent="0.2">
      <c r="B58" s="13"/>
      <c r="C58" s="13"/>
      <c r="D58" s="13"/>
      <c r="E58" s="13"/>
      <c r="F58" s="13"/>
      <c r="G58" s="13"/>
      <c r="H58" s="13"/>
      <c r="J58" s="73" t="str">
        <f>IF(J56="X","X","")</f>
        <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1"/>
      <c r="D60" s="91"/>
      <c r="E60" s="91"/>
      <c r="F60" s="91"/>
      <c r="G60" s="91"/>
      <c r="H60" s="77"/>
      <c r="I60" s="77"/>
      <c r="J60" s="73" t="str">
        <f>IF(C60&lt;&gt;"","X","")</f>
        <v/>
      </c>
      <c r="K60" s="77"/>
      <c r="L60" s="77"/>
      <c r="M60" s="77"/>
      <c r="N60" s="77"/>
      <c r="O60" s="77"/>
      <c r="P60" s="77"/>
      <c r="Q60" s="77"/>
      <c r="R60" s="77"/>
    </row>
    <row r="61" spans="1:18" s="78" customFormat="1" ht="18.75" hidden="1" customHeight="1" x14ac:dyDescent="0.25">
      <c r="A61" s="74"/>
      <c r="B61" s="81" t="s">
        <v>15</v>
      </c>
      <c r="C61" s="91"/>
      <c r="D61" s="91"/>
      <c r="E61" s="91"/>
      <c r="F61" s="91"/>
      <c r="G61" s="91"/>
      <c r="H61" s="77"/>
      <c r="I61" s="77"/>
      <c r="J61" s="73" t="str">
        <f>IF(C61&lt;&gt;"","X","")</f>
        <v/>
      </c>
      <c r="K61" s="77"/>
      <c r="L61" s="77"/>
      <c r="M61" s="77"/>
      <c r="N61" s="77"/>
      <c r="O61" s="77"/>
      <c r="P61" s="77"/>
      <c r="Q61" s="77"/>
      <c r="R61" s="77"/>
    </row>
    <row r="62" spans="1:18" s="78" customFormat="1" ht="47.25" hidden="1" customHeight="1" x14ac:dyDescent="0.25">
      <c r="A62" s="74"/>
      <c r="B62" s="81" t="s">
        <v>17</v>
      </c>
      <c r="C62" s="91"/>
      <c r="D62" s="91"/>
      <c r="E62" s="91"/>
      <c r="F62" s="91"/>
      <c r="G62" s="91"/>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1"/>
      <c r="D65" s="91"/>
      <c r="E65" s="91"/>
      <c r="F65" s="91"/>
      <c r="G65" s="91"/>
      <c r="H65" s="77"/>
      <c r="I65" s="77"/>
      <c r="J65" s="73" t="str">
        <f>IF(C65&lt;&gt;"","X","")</f>
        <v/>
      </c>
      <c r="K65" s="77"/>
      <c r="L65" s="77"/>
      <c r="M65" s="77"/>
      <c r="N65" s="77"/>
      <c r="O65" s="77"/>
      <c r="P65" s="77"/>
      <c r="Q65" s="77"/>
      <c r="R65" s="77"/>
    </row>
    <row r="66" spans="1:18" s="78" customFormat="1" ht="18.75" hidden="1" customHeight="1" x14ac:dyDescent="0.25">
      <c r="A66" s="74"/>
      <c r="B66" s="81" t="s">
        <v>15</v>
      </c>
      <c r="C66" s="91"/>
      <c r="D66" s="91"/>
      <c r="E66" s="91"/>
      <c r="F66" s="91"/>
      <c r="G66" s="91"/>
      <c r="H66" s="77"/>
      <c r="I66" s="77"/>
      <c r="J66" s="73" t="str">
        <f>IF(C66&lt;&gt;"","X","")</f>
        <v/>
      </c>
      <c r="K66" s="77"/>
      <c r="L66" s="77"/>
      <c r="M66" s="77"/>
      <c r="N66" s="77"/>
      <c r="O66" s="77"/>
      <c r="P66" s="77"/>
      <c r="Q66" s="77"/>
      <c r="R66" s="77"/>
    </row>
    <row r="67" spans="1:18" s="78" customFormat="1" ht="18.75" hidden="1" customHeight="1" x14ac:dyDescent="0.25">
      <c r="A67" s="74"/>
      <c r="B67" s="81" t="s">
        <v>17</v>
      </c>
      <c r="C67" s="91"/>
      <c r="D67" s="91"/>
      <c r="E67" s="91"/>
      <c r="F67" s="91"/>
      <c r="G67" s="91"/>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1"/>
      <c r="D70" s="91"/>
      <c r="E70" s="91"/>
      <c r="F70" s="91"/>
      <c r="G70" s="91"/>
      <c r="H70" s="77"/>
      <c r="I70" s="77"/>
      <c r="J70" s="73" t="str">
        <f>IF(C70&lt;&gt;"","X","")</f>
        <v/>
      </c>
      <c r="K70" s="77"/>
      <c r="L70" s="77"/>
      <c r="M70" s="77"/>
      <c r="N70" s="77"/>
      <c r="O70" s="77"/>
      <c r="P70" s="77"/>
      <c r="Q70" s="77"/>
      <c r="R70" s="77"/>
    </row>
    <row r="71" spans="1:18" s="78" customFormat="1" ht="18.75" hidden="1" customHeight="1" x14ac:dyDescent="0.25">
      <c r="A71" s="74"/>
      <c r="B71" s="81" t="s">
        <v>17</v>
      </c>
      <c r="C71" s="91"/>
      <c r="D71" s="91"/>
      <c r="E71" s="91"/>
      <c r="F71" s="91"/>
      <c r="G71" s="91"/>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1"/>
      <c r="D74" s="91"/>
      <c r="E74" s="91"/>
      <c r="F74" s="91"/>
      <c r="G74" s="91"/>
      <c r="H74" s="77"/>
      <c r="I74" s="77"/>
      <c r="J74" s="73" t="str">
        <f>IF(C74&lt;&gt;"","X","")</f>
        <v/>
      </c>
      <c r="K74" s="77"/>
      <c r="L74" s="77"/>
      <c r="M74" s="77"/>
      <c r="N74" s="77"/>
      <c r="O74" s="77"/>
      <c r="P74" s="77"/>
      <c r="Q74" s="77"/>
      <c r="R74" s="77"/>
    </row>
    <row r="75" spans="1:18" s="78" customFormat="1" ht="18.75" hidden="1" customHeight="1" x14ac:dyDescent="0.25">
      <c r="A75" s="74"/>
      <c r="B75" s="81" t="s">
        <v>15</v>
      </c>
      <c r="C75" s="91"/>
      <c r="D75" s="91"/>
      <c r="E75" s="91"/>
      <c r="F75" s="91"/>
      <c r="G75" s="91"/>
      <c r="H75" s="77"/>
      <c r="I75" s="77"/>
      <c r="J75" s="73" t="str">
        <f>IF(C75&lt;&gt;"","X","")</f>
        <v/>
      </c>
      <c r="K75" s="77"/>
      <c r="L75" s="77"/>
      <c r="M75" s="77"/>
      <c r="N75" s="77"/>
      <c r="O75" s="77"/>
      <c r="P75" s="77"/>
      <c r="Q75" s="77"/>
      <c r="R75" s="77"/>
    </row>
    <row r="76" spans="1:18" s="78" customFormat="1" ht="18.75" hidden="1" customHeight="1" x14ac:dyDescent="0.25">
      <c r="A76" s="74"/>
      <c r="B76" s="81" t="s">
        <v>17</v>
      </c>
      <c r="C76" s="91"/>
      <c r="D76" s="91"/>
      <c r="E76" s="91"/>
      <c r="F76" s="91"/>
      <c r="G76" s="91"/>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1"/>
      <c r="D79" s="91"/>
      <c r="E79" s="91"/>
      <c r="F79" s="91"/>
      <c r="G79" s="91"/>
      <c r="H79" s="77"/>
      <c r="I79" s="77"/>
      <c r="J79" s="73" t="str">
        <f>IF(C79&lt;&gt;"","X","")</f>
        <v/>
      </c>
      <c r="K79" s="77"/>
      <c r="L79" s="77"/>
      <c r="M79" s="77"/>
      <c r="N79" s="77"/>
      <c r="O79" s="77"/>
      <c r="P79" s="77"/>
      <c r="Q79" s="77"/>
      <c r="R79" s="77"/>
    </row>
    <row r="80" spans="1:18" s="78" customFormat="1" ht="18.75" hidden="1" customHeight="1" x14ac:dyDescent="0.25">
      <c r="A80" s="74"/>
      <c r="B80" s="81" t="s">
        <v>15</v>
      </c>
      <c r="C80" s="91"/>
      <c r="D80" s="91"/>
      <c r="E80" s="91"/>
      <c r="F80" s="91"/>
      <c r="G80" s="91"/>
      <c r="H80" s="77"/>
      <c r="I80" s="77"/>
      <c r="J80" s="73" t="str">
        <f>IF(C80&lt;&gt;"","X","")</f>
        <v/>
      </c>
      <c r="K80" s="77"/>
      <c r="L80" s="77"/>
      <c r="M80" s="77"/>
      <c r="N80" s="77"/>
      <c r="O80" s="77"/>
      <c r="P80" s="77"/>
      <c r="Q80" s="77"/>
      <c r="R80" s="77"/>
    </row>
    <row r="81" spans="1:18" s="78" customFormat="1" ht="18.75" hidden="1" customHeight="1" x14ac:dyDescent="0.25">
      <c r="A81" s="74"/>
      <c r="B81" s="81" t="s">
        <v>17</v>
      </c>
      <c r="C81" s="91"/>
      <c r="D81" s="91"/>
      <c r="E81" s="91"/>
      <c r="F81" s="91"/>
      <c r="G81" s="91"/>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39" customHeight="1" x14ac:dyDescent="0.25">
      <c r="A84" s="74"/>
      <c r="B84" s="83" t="s">
        <v>19</v>
      </c>
      <c r="C84" s="91" t="s">
        <v>89</v>
      </c>
      <c r="D84" s="91"/>
      <c r="E84" s="91"/>
      <c r="F84" s="91"/>
      <c r="G84" s="91"/>
      <c r="H84" s="77"/>
      <c r="I84" s="77"/>
      <c r="J84" s="73" t="str">
        <f>IF(C84&lt;&gt;"","X","")</f>
        <v>X</v>
      </c>
      <c r="K84" s="77"/>
      <c r="L84" s="77"/>
      <c r="M84" s="77"/>
      <c r="N84" s="77"/>
      <c r="O84" s="77"/>
      <c r="P84" s="77"/>
      <c r="Q84" s="77"/>
      <c r="R84" s="77"/>
    </row>
    <row r="85" spans="1:18" s="78" customFormat="1" ht="18.75" customHeight="1" x14ac:dyDescent="0.25">
      <c r="A85" s="74"/>
      <c r="B85" s="81" t="s">
        <v>20</v>
      </c>
      <c r="C85" s="91" t="s">
        <v>90</v>
      </c>
      <c r="D85" s="91"/>
      <c r="E85" s="91"/>
      <c r="F85" s="91"/>
      <c r="G85" s="91"/>
      <c r="H85" s="77"/>
      <c r="I85" s="77"/>
      <c r="J85" s="73" t="str">
        <f>IF(C85&lt;&gt;"","X","")</f>
        <v>X</v>
      </c>
      <c r="K85" s="77"/>
      <c r="L85" s="77"/>
      <c r="M85" s="77"/>
      <c r="N85" s="77"/>
      <c r="O85" s="77"/>
      <c r="P85" s="77"/>
      <c r="Q85" s="77"/>
      <c r="R85" s="77"/>
    </row>
    <row r="86" spans="1:18" s="78" customFormat="1" ht="18.75" customHeight="1" x14ac:dyDescent="0.25">
      <c r="A86" s="74"/>
      <c r="B86" s="81" t="s">
        <v>8</v>
      </c>
      <c r="C86" s="91" t="s">
        <v>91</v>
      </c>
      <c r="D86" s="91"/>
      <c r="E86" s="91"/>
      <c r="F86" s="91"/>
      <c r="G86" s="91"/>
      <c r="H86" s="77"/>
      <c r="I86" s="77"/>
      <c r="J86" s="73" t="str">
        <f>IF(C86&lt;&gt;"","X","")</f>
        <v>X</v>
      </c>
      <c r="K86" s="77"/>
      <c r="L86" s="77"/>
      <c r="M86" s="77"/>
      <c r="N86" s="77"/>
      <c r="O86" s="77"/>
      <c r="P86" s="77"/>
      <c r="Q86" s="77"/>
      <c r="R86" s="77"/>
    </row>
    <row r="87" spans="1:18" s="78" customFormat="1" ht="19.5" customHeight="1" x14ac:dyDescent="0.25">
      <c r="A87" s="74"/>
      <c r="B87" s="81" t="s">
        <v>9</v>
      </c>
      <c r="C87" s="91" t="s">
        <v>92</v>
      </c>
      <c r="D87" s="91"/>
      <c r="E87" s="91"/>
      <c r="F87" s="91"/>
      <c r="G87" s="91"/>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1"/>
      <c r="D90" s="91"/>
      <c r="E90" s="91"/>
      <c r="F90" s="91"/>
      <c r="G90" s="91"/>
      <c r="H90" s="77"/>
      <c r="I90" s="77"/>
      <c r="J90" s="73" t="str">
        <f>IF(C90&lt;&gt;"","X","")</f>
        <v/>
      </c>
      <c r="K90" s="77"/>
      <c r="L90" s="77"/>
      <c r="M90" s="77"/>
      <c r="N90" s="77"/>
      <c r="O90" s="77"/>
      <c r="P90" s="77"/>
      <c r="Q90" s="77"/>
      <c r="R90" s="77"/>
    </row>
    <row r="91" spans="1:18" s="78" customFormat="1" ht="18.75" hidden="1" customHeight="1" x14ac:dyDescent="0.25">
      <c r="A91" s="74"/>
      <c r="B91" s="81" t="s">
        <v>52</v>
      </c>
      <c r="C91" s="91"/>
      <c r="D91" s="91"/>
      <c r="E91" s="91"/>
      <c r="F91" s="91"/>
      <c r="G91" s="91"/>
      <c r="H91" s="77"/>
      <c r="I91" s="77"/>
      <c r="J91" s="73" t="str">
        <f>IF(C91&lt;&gt;"","X","")</f>
        <v/>
      </c>
      <c r="K91" s="77"/>
      <c r="L91" s="77"/>
      <c r="M91" s="77"/>
      <c r="N91" s="77"/>
      <c r="O91" s="77"/>
      <c r="P91" s="77"/>
      <c r="Q91" s="77"/>
      <c r="R91" s="77"/>
    </row>
    <row r="92" spans="1:18" s="78" customFormat="1" ht="18.75" hidden="1" customHeight="1" x14ac:dyDescent="0.25">
      <c r="A92" s="74"/>
      <c r="B92" s="81" t="s">
        <v>53</v>
      </c>
      <c r="C92" s="91"/>
      <c r="D92" s="91"/>
      <c r="E92" s="91"/>
      <c r="F92" s="91"/>
      <c r="G92" s="91"/>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91"/>
      <c r="D95" s="91"/>
      <c r="E95" s="91"/>
      <c r="F95" s="91"/>
      <c r="G95" s="91"/>
      <c r="H95" s="77"/>
      <c r="I95" s="77"/>
      <c r="J95" s="73" t="str">
        <f>IF(C95&lt;&gt;"","X","")</f>
        <v/>
      </c>
      <c r="K95" s="77"/>
      <c r="L95" s="77"/>
      <c r="M95" s="77"/>
      <c r="N95" s="77"/>
      <c r="O95" s="77"/>
      <c r="P95" s="77"/>
      <c r="Q95" s="77"/>
      <c r="R95" s="77"/>
    </row>
    <row r="96" spans="1:18" s="78" customFormat="1" ht="58.5" hidden="1" customHeight="1" x14ac:dyDescent="0.25">
      <c r="A96" s="74"/>
      <c r="B96" s="83" t="s">
        <v>23</v>
      </c>
      <c r="C96" s="91"/>
      <c r="D96" s="91"/>
      <c r="E96" s="91"/>
      <c r="F96" s="91"/>
      <c r="G96" s="91"/>
      <c r="H96" s="77"/>
      <c r="I96" s="77"/>
      <c r="J96" s="73" t="str">
        <f>IF(C96&lt;&gt;"","X","")</f>
        <v/>
      </c>
      <c r="K96" s="77"/>
      <c r="L96" s="77"/>
      <c r="M96" s="77"/>
      <c r="N96" s="77"/>
      <c r="O96" s="77"/>
      <c r="P96" s="77"/>
      <c r="Q96" s="77"/>
      <c r="R96" s="77"/>
    </row>
    <row r="97" spans="1:18" s="78" customFormat="1" ht="18.75" hidden="1" customHeight="1" x14ac:dyDescent="0.25">
      <c r="A97" s="74"/>
      <c r="B97" s="83" t="s">
        <v>24</v>
      </c>
      <c r="C97" s="91"/>
      <c r="D97" s="91"/>
      <c r="E97" s="91"/>
      <c r="F97" s="91"/>
      <c r="G97" s="91"/>
      <c r="H97" s="77"/>
      <c r="I97" s="77"/>
      <c r="J97" s="73" t="str">
        <f>IF(C97&lt;&gt;"","X","")</f>
        <v/>
      </c>
      <c r="K97" s="77"/>
      <c r="L97" s="77"/>
      <c r="M97" s="77"/>
      <c r="N97" s="77"/>
      <c r="O97" s="77"/>
      <c r="P97" s="77"/>
      <c r="Q97" s="77"/>
      <c r="R97" s="77"/>
    </row>
    <row r="98" spans="1:18" s="78" customFormat="1" ht="70.5" hidden="1" customHeight="1" x14ac:dyDescent="0.25">
      <c r="A98" s="74"/>
      <c r="B98" s="81" t="s">
        <v>23</v>
      </c>
      <c r="C98" s="91"/>
      <c r="D98" s="91"/>
      <c r="E98" s="91"/>
      <c r="F98" s="91"/>
      <c r="G98" s="91"/>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91"/>
      <c r="D101" s="91"/>
      <c r="E101" s="91"/>
      <c r="F101" s="91"/>
      <c r="G101" s="91"/>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91"/>
      <c r="D102" s="91"/>
      <c r="E102" s="91"/>
      <c r="F102" s="91"/>
      <c r="G102" s="91"/>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91"/>
      <c r="D105" s="91"/>
      <c r="E105" s="91"/>
      <c r="F105" s="91"/>
      <c r="G105" s="91"/>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1"/>
      <c r="D106" s="91"/>
      <c r="E106" s="91"/>
      <c r="F106" s="91"/>
      <c r="G106" s="91"/>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91"/>
      <c r="D107" s="91"/>
      <c r="E107" s="91"/>
      <c r="F107" s="91"/>
      <c r="G107" s="91"/>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91"/>
      <c r="D108" s="91"/>
      <c r="E108" s="91"/>
      <c r="F108" s="91"/>
      <c r="G108" s="91"/>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1"/>
      <c r="D111" s="91"/>
      <c r="E111" s="91"/>
      <c r="F111" s="91"/>
      <c r="G111" s="91"/>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91"/>
      <c r="D114" s="91"/>
      <c r="E114" s="91"/>
      <c r="F114" s="91"/>
      <c r="G114" s="91"/>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1"/>
      <c r="D115" s="91"/>
      <c r="E115" s="91"/>
      <c r="F115" s="91"/>
      <c r="G115" s="91"/>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1"/>
      <c r="D116" s="91"/>
      <c r="E116" s="91"/>
      <c r="F116" s="91"/>
      <c r="G116" s="91"/>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91"/>
      <c r="D117" s="91"/>
      <c r="E117" s="91"/>
      <c r="F117" s="91"/>
      <c r="G117" s="91"/>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60.75" customHeight="1" x14ac:dyDescent="0.25">
      <c r="A120" s="77"/>
      <c r="B120" s="103" t="s">
        <v>93</v>
      </c>
      <c r="C120" s="93"/>
      <c r="D120" s="93"/>
      <c r="E120" s="93"/>
      <c r="F120" s="93"/>
      <c r="G120" s="94"/>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11" priority="8" stopIfTrue="1">
      <formula>$Q45="u"</formula>
    </cfRule>
  </conditionalFormatting>
  <conditionalFormatting sqref="B44">
    <cfRule type="expression" dxfId="10" priority="13" stopIfTrue="1">
      <formula>$Q44="u"</formula>
    </cfRule>
  </conditionalFormatting>
  <conditionalFormatting sqref="M11:T11 J46:Q49 J45:T45 J50:J55 L7:L11 M7:Q10 J44:S44 U44:AM44 J59:J120 J7:K13 L12:N13 J14:N43 S12:T12 P12:Q43 T13:T44 S13:S43">
    <cfRule type="expression" dxfId="9" priority="9" stopIfTrue="1">
      <formula>#REF!&lt;&gt;""</formula>
    </cfRule>
  </conditionalFormatting>
  <conditionalFormatting sqref="B43:G43">
    <cfRule type="expression" dxfId="8" priority="15" stopIfTrue="1">
      <formula>OR($Q43="u",$Q43="o2")</formula>
    </cfRule>
    <cfRule type="expression" dxfId="7" priority="16" stopIfTrue="1">
      <formula>OR($Q43="u2",$Q43="o3")</formula>
    </cfRule>
    <cfRule type="expression" dxfId="6" priority="17" stopIfTrue="1">
      <formula>$Q43="u3"</formula>
    </cfRule>
  </conditionalFormatting>
  <conditionalFormatting sqref="O12:O43">
    <cfRule type="expression" dxfId="5" priority="11" stopIfTrue="1">
      <formula>#REF!&lt;&gt;""</formula>
    </cfRule>
  </conditionalFormatting>
  <conditionalFormatting sqref="B10">
    <cfRule type="cellIs" dxfId="4" priority="10" stopIfTrue="1" operator="equal">
      <formula>0</formula>
    </cfRule>
  </conditionalFormatting>
  <conditionalFormatting sqref="J56:J58">
    <cfRule type="expression" dxfId="3" priority="7" stopIfTrue="1">
      <formula>#REF!&lt;&gt;""</formula>
    </cfRule>
  </conditionalFormatting>
  <conditionalFormatting sqref="B12: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44"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2017-04-23T17:31:00Z</cp:lastPrinted>
  <dcterms:created xsi:type="dcterms:W3CDTF">2010-01-14T09:56:01Z</dcterms:created>
  <dcterms:modified xsi:type="dcterms:W3CDTF">2017-12-17T15:23:36Z</dcterms:modified>
</cp:coreProperties>
</file>