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2002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1" i="2"/>
  <c r="X22" i="2"/>
  <c r="X23" i="2"/>
  <c r="X20" i="2"/>
  <c r="X24" i="2"/>
  <c r="X25" i="2"/>
  <c r="X27" i="2"/>
  <c r="X28" i="2"/>
  <c r="X29" i="2"/>
  <c r="X30" i="2"/>
  <c r="X31" i="2"/>
  <c r="X32" i="2"/>
  <c r="X33" i="2"/>
  <c r="X34" i="2"/>
  <c r="X35" i="2"/>
  <c r="X36" i="2"/>
  <c r="X37" i="2"/>
  <c r="X38" i="2"/>
  <c r="X39" i="2"/>
  <c r="X40" i="2"/>
  <c r="X41" i="2"/>
  <c r="X42" i="2"/>
  <c r="X43" i="2"/>
  <c r="X26" i="2"/>
  <c r="C23" i="2"/>
  <c r="D23" i="2"/>
  <c r="C20" i="2"/>
  <c r="D20"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1" i="2"/>
  <c r="D21" i="2"/>
  <c r="E47" i="2"/>
  <c r="O46" i="2"/>
  <c r="F47" i="2"/>
  <c r="G47" i="2"/>
  <c r="C22" i="2"/>
  <c r="B28" i="2"/>
  <c r="B29" i="2"/>
  <c r="B30" i="2"/>
  <c r="B31" i="2"/>
  <c r="B32" i="2"/>
  <c r="B33" i="2"/>
  <c r="B34" i="2"/>
  <c r="B35" i="2"/>
  <c r="B36" i="2"/>
  <c r="B37" i="2"/>
  <c r="B38" i="2"/>
  <c r="B39" i="2"/>
  <c r="B40" i="2"/>
  <c r="B41" i="2"/>
  <c r="B42" i="2"/>
  <c r="B43" i="2"/>
  <c r="B12" i="2"/>
  <c r="B13" i="2"/>
  <c r="B14" i="2"/>
  <c r="B15" i="2"/>
  <c r="B16" i="2"/>
  <c r="B17" i="2"/>
  <c r="B18" i="2"/>
  <c r="B19" i="2"/>
  <c r="B21" i="2"/>
  <c r="B22" i="2"/>
  <c r="B23" i="2"/>
  <c r="B20"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2" i="2"/>
  <c r="J22" i="2"/>
  <c r="J23" i="2"/>
  <c r="J20" i="2"/>
  <c r="J24" i="2"/>
  <c r="J25" i="2"/>
  <c r="J30" i="2"/>
  <c r="J31" i="2"/>
  <c r="J32" i="2"/>
  <c r="J33" i="2"/>
  <c r="J34" i="2"/>
  <c r="J35" i="2"/>
  <c r="J26" i="2"/>
  <c r="J36" i="2"/>
  <c r="J37" i="2"/>
  <c r="J21" i="2"/>
  <c r="J27" i="2"/>
  <c r="J28" i="2"/>
  <c r="J29" i="2"/>
  <c r="J38" i="2"/>
  <c r="J39" i="2"/>
  <c r="J40" i="2"/>
  <c r="J41" i="2"/>
  <c r="J42" i="2"/>
  <c r="J43" i="2"/>
  <c r="J62" i="2"/>
  <c r="J67" i="2"/>
  <c r="J71" i="2"/>
  <c r="J70" i="2"/>
  <c r="J12" i="2"/>
  <c r="B10" i="2"/>
  <c r="J89" i="2" l="1"/>
  <c r="J93" i="2" s="1"/>
  <c r="E26" i="2"/>
  <c r="J64" i="2"/>
  <c r="J68" i="2" s="1"/>
  <c r="J73" i="2"/>
  <c r="J77" i="2" s="1"/>
  <c r="J104" i="2"/>
  <c r="J109" i="2" s="1"/>
  <c r="F23" i="2"/>
  <c r="F12" i="2"/>
  <c r="F39" i="2"/>
  <c r="G14" i="2"/>
  <c r="E42" i="2"/>
  <c r="F20" i="2"/>
  <c r="G36" i="2"/>
  <c r="E34" i="2"/>
  <c r="G28" i="2"/>
  <c r="F17" i="2"/>
  <c r="E33" i="2"/>
  <c r="F31" i="2"/>
  <c r="E21" i="2"/>
  <c r="J94" i="2"/>
  <c r="J99" i="2" s="1"/>
  <c r="J83" i="2"/>
  <c r="J88" i="2" s="1"/>
  <c r="J100" i="2"/>
  <c r="J103" i="2" s="1"/>
  <c r="J113" i="2"/>
  <c r="J118" i="2" s="1"/>
  <c r="J78" i="2"/>
  <c r="J82" i="2" s="1"/>
  <c r="X46" i="2"/>
  <c r="C46" i="2" s="1"/>
  <c r="G46" i="2" s="1"/>
  <c r="J69" i="2"/>
  <c r="J72" i="2" s="1"/>
  <c r="E13" i="2"/>
  <c r="G42" i="2"/>
  <c r="E40" i="2"/>
  <c r="F37" i="2"/>
  <c r="G34" i="2"/>
  <c r="E32" i="2"/>
  <c r="F29" i="2"/>
  <c r="G26" i="2"/>
  <c r="E24" i="2"/>
  <c r="G21" i="2"/>
  <c r="E18" i="2"/>
  <c r="F15" i="2"/>
  <c r="G12" i="2"/>
  <c r="G27" i="2"/>
  <c r="F42" i="2"/>
  <c r="G39" i="2"/>
  <c r="E37" i="2"/>
  <c r="F34" i="2"/>
  <c r="G31" i="2"/>
  <c r="E29" i="2"/>
  <c r="F26" i="2"/>
  <c r="G20" i="2"/>
  <c r="F21" i="2"/>
  <c r="G17" i="2"/>
  <c r="E15" i="2"/>
  <c r="G41" i="2"/>
  <c r="E39" i="2"/>
  <c r="F36" i="2"/>
  <c r="G33" i="2"/>
  <c r="E31" i="2"/>
  <c r="F28" i="2"/>
  <c r="G25" i="2"/>
  <c r="E20" i="2"/>
  <c r="G19" i="2"/>
  <c r="E17" i="2"/>
  <c r="F14" i="2"/>
  <c r="G23" i="2"/>
  <c r="E23" i="2"/>
  <c r="F41" i="2"/>
  <c r="G38" i="2"/>
  <c r="E36" i="2"/>
  <c r="F33" i="2"/>
  <c r="G30" i="2"/>
  <c r="E28" i="2"/>
  <c r="F25" i="2"/>
  <c r="G22" i="2"/>
  <c r="F19" i="2"/>
  <c r="G16" i="2"/>
  <c r="E14" i="2"/>
  <c r="E12" i="2"/>
  <c r="F43" i="2"/>
  <c r="G40" i="2"/>
  <c r="E38" i="2"/>
  <c r="F35" i="2"/>
  <c r="G32" i="2"/>
  <c r="E30" i="2"/>
  <c r="F27" i="2"/>
  <c r="G24" i="2"/>
  <c r="E22" i="2"/>
  <c r="G18" i="2"/>
  <c r="E16" i="2"/>
  <c r="F13" i="2"/>
  <c r="G43" i="2"/>
  <c r="E41" i="2"/>
  <c r="F38" i="2"/>
  <c r="G35" i="2"/>
  <c r="F30" i="2"/>
  <c r="E25" i="2"/>
  <c r="F22"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<sst xmlns="http://schemas.openxmlformats.org/spreadsheetml/2006/main" count="198" uniqueCount="99">
  <si>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</si>
  <si>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</si>
  <si>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</si>
  <si>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</si>
  <si>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</si>
  <si>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</si>
  <si>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</si>
  <si>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</si>
  <si>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</si>
  <si>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</si>
  <si>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</si>
  <si>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</si>
  <si>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</si>
  <si>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</si>
  <si>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</si>
  <si>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</si>
  <si>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</si>
  <si>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</si>
  <si>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</si>
  <si>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</si>
  <si>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</si>
  <si>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</si>
  <si>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</si>
  <si>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</si>
  <si>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</si>
  <si>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</si>
  <si>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</si>
  <si>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</si>
  <si>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</si>
  <si>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</si>
  <si>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</si>
  <si>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</si>
  <si>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</si>
  <si>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</si>
  <si>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</si>
  <si>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</si>
  <si>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</si>
  <si>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</si>
  <si>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</si>
  <si>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</si>
  <si>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</si>
  <si>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</si>
  <si>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</si>
  <si>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</si>
  <si>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</si>
  <si>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</si>
  <si>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</si>
  <si>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</si>
  <si>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</si>
  <si>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</si>
  <si>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</si>
  <si>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</si>
  <si>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</si>
  <si>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</si>
  <si>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</si>
  <si>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</si>
  <si>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</si>
  <si>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</si>
  <si>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</si>
  <si>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</si>
  <si>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</si>
  <si>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</si>
  <si>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</si>
  <si>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</si>
  <si>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</si>
  <si>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</si>
  <si>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</si>
  <si>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</si>
  <si>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Baguette</t>
  </si>
  <si>
    <t>Weizenvorteig TA 170</t>
  </si>
  <si>
    <t>o</t>
  </si>
  <si>
    <t>Weizenmehl Type 550</t>
  </si>
  <si>
    <t>u</t>
  </si>
  <si>
    <t>Wasser</t>
  </si>
  <si>
    <t>Salz</t>
  </si>
  <si>
    <t>Hefe</t>
  </si>
  <si>
    <t>Durum-Crisp extrafein</t>
  </si>
  <si>
    <t>minimalback 0,5%</t>
  </si>
  <si>
    <t>Hefe (Menge nach Führung)</t>
  </si>
  <si>
    <t>Wasser ca.</t>
  </si>
  <si>
    <t>Teig nicht viel zu weich halten, da die Brote schöner werden, wenn die Stabilität gegeben ist. Durch das aufgeschlossene Getreide ist genug gebundenes Wasser enthalten.</t>
  </si>
  <si>
    <t>8 Minuten</t>
  </si>
  <si>
    <t>6 Minuten (entsprechend auskneten)</t>
  </si>
  <si>
    <t>23° - 24°C</t>
  </si>
  <si>
    <t>45 Minuten</t>
  </si>
  <si>
    <t>350 bis 420g (Empfehlung)</t>
  </si>
  <si>
    <t>Durum-Crisp  / Dinkel-Crisp  |  grob oder extrafein</t>
  </si>
  <si>
    <t>Auf Abzieher umsetzen, leicht absteifen lassen, 3-4 Schnitte mit scharfem Messer flach unter die Haut.</t>
  </si>
  <si>
    <t>Über Nacht bei gleichbleibender Temperatur im Kühlschrank. Die Hefemenge ist so anzupassen, dass die Brote morgens genau die richtige Reife haben, um unmittelbar eingeschossen zu werden.</t>
  </si>
  <si>
    <t>leicht langstoßen, dann 15 Minuten Zwischengare, dann auf 35-38cm auslängen. In Tücher einziehen, direkt über Nacht in Kühlung stellen.</t>
  </si>
  <si>
    <t>betriebsüblich</t>
  </si>
  <si>
    <t>Leichter Schwaden, kein Zug ziehen.
Fertigbacken von halbgebackenen Baguettes: 10-12 Minuten mit leichtem Schwaden ohne Zug</t>
  </si>
  <si>
    <t>18 Minuten halbgebacken, 28 Minuten fertiggebacken</t>
  </si>
  <si>
    <t>Dinkelsauerteig getrocknet</t>
  </si>
  <si>
    <t>Bohnenmehl enzymaktiv</t>
  </si>
  <si>
    <t>- Einsatz des betriebsüblichen Vorteigs / Poolish
- Austausch von Durum-Crisp zu Dinkel-Crisp
- Bis zu 2% Olivenöl oder Pflanzenöl zugeben
- Bei direkter Führung 0,1% bis 0,5% activemalt (Diastasemalz) zugeben</t>
  </si>
  <si>
    <t>- Der Einsatz des Extrudats sorgt neben der Stabilität auch für eine langanhaltende Rösche sowie eine Kruste, die kurz im Biss ist.
- Das Bohnenmehl bewirkt einen sehr wolligen Teig und sorgt für eine helle Krumenfarbe</t>
  </si>
  <si>
    <t>mit Backmittel, Langzeit-Führung</t>
  </si>
  <si>
    <t>Hartweizen-Extrudat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</si>
</sst>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97</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Weizenvorteig TA 170</v>
      </c>
      <c r="C12" s="36">
        <f t="shared" ref="C12:C21" si="1">IF(AND(L12&lt;&gt;"",M12&lt;&gt;""),M12,"")</f>
        <v>1.7149999999999999</v>
      </c>
      <c r="D12" s="37" t="str">
        <f t="shared" ref="D12:D21" si="2">IF(AND(O12&lt;&gt;"",M12&lt;&gt;""),$O12,"")</f>
        <v>kg</v>
      </c>
      <c r="E12" s="38">
        <f t="shared" ref="E12:G43" si="3">IF(AND($L$5&gt;0,$O$46&gt;0),"-----",IF($C12&lt;&gt;"",IF($M12&lt;$O$3,$C12*E$47,ROUND($C12*E$47,2)),""))</f>
        <v>1.7149999999999999</v>
      </c>
      <c r="F12" s="38">
        <f t="shared" si="3"/>
        <v>3.4299999999999997</v>
      </c>
      <c r="G12" s="38">
        <f t="shared" si="3"/>
        <v>5.1449999999999996</v>
      </c>
      <c r="H12" s="34"/>
      <c r="I12" s="39"/>
      <c r="J12" s="40" t="str">
        <f>IF(L12&lt;&gt;"","X","")</f>
        <v>X</v>
      </c>
      <c r="K12" s="41" t="s">
        <v>55</v>
      </c>
      <c r="L12" s="42" t="s">
        <v>69</v>
      </c>
      <c r="M12" s="43">
        <v>1.7149999999999999</v>
      </c>
      <c r="N12" s="39"/>
      <c r="O12" s="44" t="s">
        <v>7</v>
      </c>
      <c r="P12" s="39"/>
      <c r="Q12" s="45" t="s">
        <v>70</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1</v>
      </c>
      <c r="D13" s="37" t="str">
        <f t="shared" si="2"/>
        <v>kg</v>
      </c>
      <c r="E13" s="38">
        <f t="shared" si="3"/>
        <v>1</v>
      </c>
      <c r="F13" s="38">
        <f t="shared" si="3"/>
        <v>2</v>
      </c>
      <c r="G13" s="38">
        <f t="shared" si="3"/>
        <v>3</v>
      </c>
      <c r="H13" s="34"/>
      <c r="I13" s="39"/>
      <c r="J13" s="40" t="str">
        <f t="shared" ref="J13:J43" si="5">IF(L13&lt;&gt;"","X","")</f>
        <v>X</v>
      </c>
      <c r="K13" s="41" t="s">
        <v>55</v>
      </c>
      <c r="L13" s="42" t="s">
        <v>71</v>
      </c>
      <c r="M13" s="43">
        <v>1</v>
      </c>
      <c r="N13" s="39"/>
      <c r="O13" s="44" t="s">
        <v>7</v>
      </c>
      <c r="P13" s="39"/>
      <c r="Q13" s="45" t="s">
        <v>72</v>
      </c>
      <c r="R13" s="39"/>
      <c r="S13" s="42"/>
      <c r="T13" s="33"/>
      <c r="W13" s="46" t="s">
        <v>7</v>
      </c>
      <c r="X13" s="47">
        <f t="shared" si="4"/>
        <v>1</v>
      </c>
    </row>
    <row r="14" spans="1:24" s="46" customFormat="1" ht="20.25" customHeight="1" x14ac:dyDescent="0.2">
      <c r="A14" s="34"/>
      <c r="B14" s="35" t="str">
        <f t="shared" si="0"/>
        <v xml:space="preserve">     Wasser</v>
      </c>
      <c r="C14" s="36">
        <f t="shared" si="1"/>
        <v>0.7</v>
      </c>
      <c r="D14" s="37" t="str">
        <f t="shared" si="2"/>
        <v>kg</v>
      </c>
      <c r="E14" s="38">
        <f t="shared" si="3"/>
        <v>0.7</v>
      </c>
      <c r="F14" s="38">
        <f t="shared" si="3"/>
        <v>1.4</v>
      </c>
      <c r="G14" s="38">
        <f t="shared" si="3"/>
        <v>2.0999999999999996</v>
      </c>
      <c r="H14" s="34"/>
      <c r="I14" s="39"/>
      <c r="J14" s="40" t="str">
        <f t="shared" si="5"/>
        <v>X</v>
      </c>
      <c r="K14" s="41" t="s">
        <v>55</v>
      </c>
      <c r="L14" s="42" t="s">
        <v>73</v>
      </c>
      <c r="M14" s="43">
        <v>0.7</v>
      </c>
      <c r="N14" s="39"/>
      <c r="O14" s="44" t="s">
        <v>7</v>
      </c>
      <c r="P14" s="39"/>
      <c r="Q14" s="45" t="s">
        <v>72</v>
      </c>
      <c r="R14" s="39"/>
      <c r="S14" s="42"/>
      <c r="T14" s="33"/>
      <c r="W14" s="46" t="s">
        <v>7</v>
      </c>
      <c r="X14" s="47">
        <f t="shared" si="4"/>
        <v>0.7</v>
      </c>
    </row>
    <row r="15" spans="1:24" s="46" customFormat="1" ht="20.25" customHeight="1" x14ac:dyDescent="0.2">
      <c r="A15" s="34"/>
      <c r="B15" s="35" t="str">
        <f t="shared" si="0"/>
        <v xml:space="preserve">     Salz</v>
      </c>
      <c r="C15" s="36">
        <f t="shared" si="1"/>
        <v>0.01</v>
      </c>
      <c r="D15" s="37" t="str">
        <f t="shared" si="2"/>
        <v>kg</v>
      </c>
      <c r="E15" s="38">
        <f t="shared" si="3"/>
        <v>0.01</v>
      </c>
      <c r="F15" s="38">
        <f t="shared" si="3"/>
        <v>0.02</v>
      </c>
      <c r="G15" s="38">
        <f t="shared" si="3"/>
        <v>0.03</v>
      </c>
      <c r="H15" s="34"/>
      <c r="I15" s="39"/>
      <c r="J15" s="40" t="str">
        <f t="shared" si="5"/>
        <v>X</v>
      </c>
      <c r="K15" s="41" t="s">
        <v>55</v>
      </c>
      <c r="L15" s="42" t="s">
        <v>74</v>
      </c>
      <c r="M15" s="43">
        <v>0.01</v>
      </c>
      <c r="N15" s="39"/>
      <c r="O15" s="44" t="s">
        <v>7</v>
      </c>
      <c r="P15" s="39"/>
      <c r="Q15" s="45" t="s">
        <v>72</v>
      </c>
      <c r="R15" s="39"/>
      <c r="S15" s="42"/>
      <c r="T15" s="33"/>
      <c r="W15" s="46" t="s">
        <v>7</v>
      </c>
      <c r="X15" s="47">
        <f t="shared" si="4"/>
        <v>0.01</v>
      </c>
    </row>
    <row r="16" spans="1:24" s="46" customFormat="1" ht="20.25" customHeight="1" x14ac:dyDescent="0.2">
      <c r="A16" s="34"/>
      <c r="B16" s="35" t="str">
        <f t="shared" si="0"/>
        <v xml:space="preserve">     Hefe</v>
      </c>
      <c r="C16" s="36">
        <f t="shared" si="1"/>
        <v>5.0000000000000001E-3</v>
      </c>
      <c r="D16" s="37" t="str">
        <f t="shared" si="2"/>
        <v>kg</v>
      </c>
      <c r="E16" s="38">
        <f t="shared" si="3"/>
        <v>5.0000000000000001E-3</v>
      </c>
      <c r="F16" s="38">
        <f t="shared" si="3"/>
        <v>0.01</v>
      </c>
      <c r="G16" s="38">
        <f t="shared" si="3"/>
        <v>1.4999999999999999E-2</v>
      </c>
      <c r="H16" s="34"/>
      <c r="I16" s="39"/>
      <c r="J16" s="40" t="str">
        <f t="shared" si="5"/>
        <v>X</v>
      </c>
      <c r="K16" s="41" t="s">
        <v>55</v>
      </c>
      <c r="L16" s="42" t="s">
        <v>75</v>
      </c>
      <c r="M16" s="43">
        <v>5.0000000000000001E-3</v>
      </c>
      <c r="N16" s="39"/>
      <c r="O16" s="44" t="s">
        <v>7</v>
      </c>
      <c r="P16" s="39"/>
      <c r="Q16" s="45" t="s">
        <v>72</v>
      </c>
      <c r="R16" s="39"/>
      <c r="S16" s="42"/>
      <c r="T16" s="33"/>
      <c r="W16" s="46" t="s">
        <v>7</v>
      </c>
      <c r="X16" s="47">
        <f t="shared" si="4"/>
        <v>5.0000000000000001E-3</v>
      </c>
    </row>
    <row r="17" spans="1:24" s="46" customFormat="1" ht="20.25" customHeight="1" x14ac:dyDescent="0.2">
      <c r="A17" s="34"/>
      <c r="B17" s="35" t="str">
        <f t="shared" si="0"/>
        <v>Weizenmehl Type 550</v>
      </c>
      <c r="C17" s="36">
        <f t="shared" si="1"/>
        <v>8.1</v>
      </c>
      <c r="D17" s="37" t="str">
        <f t="shared" si="2"/>
        <v>kg</v>
      </c>
      <c r="E17" s="38">
        <f t="shared" si="3"/>
        <v>8.1</v>
      </c>
      <c r="F17" s="38">
        <f t="shared" si="3"/>
        <v>16.2</v>
      </c>
      <c r="G17" s="38">
        <f t="shared" si="3"/>
        <v>24.299999999999997</v>
      </c>
      <c r="H17" s="34"/>
      <c r="I17" s="39"/>
      <c r="J17" s="40" t="str">
        <f t="shared" si="5"/>
        <v>X</v>
      </c>
      <c r="K17" s="41" t="s">
        <v>55</v>
      </c>
      <c r="L17" s="42" t="s">
        <v>71</v>
      </c>
      <c r="M17" s="43">
        <v>8.1</v>
      </c>
      <c r="N17" s="39"/>
      <c r="O17" s="44" t="s">
        <v>7</v>
      </c>
      <c r="P17" s="39"/>
      <c r="Q17" s="45"/>
      <c r="R17" s="39"/>
      <c r="S17" s="42"/>
      <c r="T17" s="33"/>
      <c r="W17" s="46" t="s">
        <v>7</v>
      </c>
      <c r="X17" s="47">
        <f t="shared" si="4"/>
        <v>8.1</v>
      </c>
    </row>
    <row r="18" spans="1:24" s="46" customFormat="1" ht="20.25" customHeight="1" x14ac:dyDescent="0.2">
      <c r="A18" s="34"/>
      <c r="B18" s="35" t="str">
        <f t="shared" si="0"/>
        <v>Durum-Crisp extrafein</v>
      </c>
      <c r="C18" s="36">
        <f t="shared" si="1"/>
        <v>0.8</v>
      </c>
      <c r="D18" s="37" t="str">
        <f t="shared" si="2"/>
        <v>kg</v>
      </c>
      <c r="E18" s="38">
        <f t="shared" si="3"/>
        <v>0.8</v>
      </c>
      <c r="F18" s="38">
        <f t="shared" si="3"/>
        <v>1.6</v>
      </c>
      <c r="G18" s="38">
        <f t="shared" si="3"/>
        <v>2.4000000000000004</v>
      </c>
      <c r="H18" s="34"/>
      <c r="I18" s="39"/>
      <c r="J18" s="40" t="str">
        <f t="shared" si="5"/>
        <v>X</v>
      </c>
      <c r="K18" s="41" t="s">
        <v>55</v>
      </c>
      <c r="L18" s="42" t="s">
        <v>76</v>
      </c>
      <c r="M18" s="43">
        <v>0.8</v>
      </c>
      <c r="N18" s="39"/>
      <c r="O18" s="44" t="s">
        <v>7</v>
      </c>
      <c r="P18" s="39"/>
      <c r="Q18" s="45"/>
      <c r="R18" s="39"/>
      <c r="S18" s="42" t="s">
        <v>98</v>
      </c>
      <c r="T18" s="33"/>
      <c r="W18" s="46" t="s">
        <v>7</v>
      </c>
      <c r="X18" s="47">
        <f t="shared" si="4"/>
        <v>0.8</v>
      </c>
    </row>
    <row r="19" spans="1:24" s="46" customFormat="1" ht="20.25" customHeight="1" x14ac:dyDescent="0.2">
      <c r="A19" s="34"/>
      <c r="B19" s="35" t="str">
        <f t="shared" si="0"/>
        <v>Dinkelsauerteig getrocknet</v>
      </c>
      <c r="C19" s="36">
        <f t="shared" si="1"/>
        <v>0.1</v>
      </c>
      <c r="D19" s="37" t="str">
        <f t="shared" si="2"/>
        <v>kg</v>
      </c>
      <c r="E19" s="38">
        <f t="shared" si="3"/>
        <v>0.1</v>
      </c>
      <c r="F19" s="38">
        <f t="shared" si="3"/>
        <v>0.2</v>
      </c>
      <c r="G19" s="38">
        <f t="shared" si="3"/>
        <v>0.30000000000000004</v>
      </c>
      <c r="H19" s="34"/>
      <c r="I19" s="39"/>
      <c r="J19" s="40" t="str">
        <f t="shared" si="5"/>
        <v>X</v>
      </c>
      <c r="K19" s="41" t="s">
        <v>55</v>
      </c>
      <c r="L19" s="42" t="s">
        <v>93</v>
      </c>
      <c r="M19" s="43">
        <v>0.1</v>
      </c>
      <c r="N19" s="39"/>
      <c r="O19" s="44" t="s">
        <v>7</v>
      </c>
      <c r="P19" s="39"/>
      <c r="Q19" s="45"/>
      <c r="R19" s="39"/>
      <c r="S19" s="42"/>
      <c r="T19" s="33"/>
      <c r="W19" s="46" t="s">
        <v>7</v>
      </c>
      <c r="X19" s="47">
        <f t="shared" si="4"/>
        <v>0.1</v>
      </c>
    </row>
    <row r="20" spans="1:24" s="46" customFormat="1" ht="20.25" customHeight="1" x14ac:dyDescent="0.2">
      <c r="A20" s="34"/>
      <c r="B20" s="35" t="str">
        <f>IF(L20="","",IF(OR(Q20="U",Q20="O2"),"     "&amp;L20,IF(OR(Q20="U2",Q20="O3"),"         "&amp;L20,IF(Q20="U3","            "&amp;L20,L20))))</f>
        <v>Bohnenmehl enzymaktiv</v>
      </c>
      <c r="C20" s="36">
        <f>IF(AND(L20&lt;&gt;"",M20&lt;&gt;""),M20,"")</f>
        <v>0.1</v>
      </c>
      <c r="D20" s="37" t="str">
        <f>IF(AND(O20&lt;&gt;"",M20&lt;&gt;""),$O20,"")</f>
        <v>kg</v>
      </c>
      <c r="E20" s="38">
        <f t="shared" si="3"/>
        <v>0.1</v>
      </c>
      <c r="F20" s="38">
        <f t="shared" si="3"/>
        <v>0.2</v>
      </c>
      <c r="G20" s="38">
        <f t="shared" si="3"/>
        <v>0.30000000000000004</v>
      </c>
      <c r="H20" s="34"/>
      <c r="I20" s="39"/>
      <c r="J20" s="40" t="str">
        <f>IF(L20&lt;&gt;"","X","")</f>
        <v>X</v>
      </c>
      <c r="K20" s="41" t="s">
        <v>55</v>
      </c>
      <c r="L20" s="42" t="s">
        <v>94</v>
      </c>
      <c r="M20" s="43">
        <v>0.1</v>
      </c>
      <c r="N20" s="39"/>
      <c r="O20" s="44" t="s">
        <v>7</v>
      </c>
      <c r="P20" s="39"/>
      <c r="Q20" s="45"/>
      <c r="R20" s="39"/>
      <c r="S20" s="42"/>
      <c r="T20" s="33"/>
      <c r="W20" s="46" t="s">
        <v>7</v>
      </c>
      <c r="X20" s="47">
        <f>IF(AND(Q20&lt;&gt;"o",Q20&lt;&gt;"o2",Q20&lt;&gt;"o3"),M20,0)</f>
        <v>0.1</v>
      </c>
    </row>
    <row r="21" spans="1:24" s="46" customFormat="1" ht="20.25" customHeight="1" x14ac:dyDescent="0.2">
      <c r="A21" s="34"/>
      <c r="B21" s="35" t="str">
        <f t="shared" si="0"/>
        <v>minimalback 0,5%</v>
      </c>
      <c r="C21" s="36">
        <f t="shared" si="1"/>
        <v>0.05</v>
      </c>
      <c r="D21" s="37" t="str">
        <f t="shared" si="2"/>
        <v>kg</v>
      </c>
      <c r="E21" s="38">
        <f t="shared" si="3"/>
        <v>0.05</v>
      </c>
      <c r="F21" s="38">
        <f t="shared" si="3"/>
        <v>0.1</v>
      </c>
      <c r="G21" s="38">
        <f t="shared" si="3"/>
        <v>0.15000000000000002</v>
      </c>
      <c r="H21" s="34"/>
      <c r="I21" s="39"/>
      <c r="J21" s="40" t="str">
        <f>IF(L21&lt;&gt;"","X","")</f>
        <v>X</v>
      </c>
      <c r="K21" s="41" t="s">
        <v>55</v>
      </c>
      <c r="L21" s="42" t="s">
        <v>77</v>
      </c>
      <c r="M21" s="43">
        <v>0.05</v>
      </c>
      <c r="N21" s="39"/>
      <c r="O21" s="44" t="s">
        <v>7</v>
      </c>
      <c r="P21" s="39"/>
      <c r="Q21" s="45"/>
      <c r="R21" s="39"/>
      <c r="S21" s="42"/>
      <c r="T21" s="33"/>
      <c r="W21" s="46" t="s">
        <v>7</v>
      </c>
      <c r="X21" s="47">
        <f t="shared" si="4"/>
        <v>0.05</v>
      </c>
    </row>
    <row r="22" spans="1:24" s="46" customFormat="1" ht="20.25" customHeight="1" x14ac:dyDescent="0.2">
      <c r="A22" s="34"/>
      <c r="B22" s="35" t="str">
        <f t="shared" si="0"/>
        <v>Salz</v>
      </c>
      <c r="C22" s="36">
        <f t="shared" ref="C22:C30" si="6">IF(AND(L22&lt;&gt;"",M22&lt;&gt;""),M22,"")</f>
        <v>0.23</v>
      </c>
      <c r="D22" s="37" t="str">
        <f t="shared" ref="D22:D30" si="7">IF(AND(O22&lt;&gt;"",M22&lt;&gt;""),$O22,"")</f>
        <v>kg</v>
      </c>
      <c r="E22" s="38">
        <f t="shared" si="3"/>
        <v>0.23</v>
      </c>
      <c r="F22" s="38">
        <f t="shared" si="3"/>
        <v>0.46</v>
      </c>
      <c r="G22" s="38">
        <f t="shared" si="3"/>
        <v>0.69000000000000006</v>
      </c>
      <c r="H22" s="34"/>
      <c r="I22" s="39"/>
      <c r="J22" s="40" t="str">
        <f t="shared" si="5"/>
        <v>X</v>
      </c>
      <c r="K22" s="41" t="s">
        <v>55</v>
      </c>
      <c r="L22" s="42" t="s">
        <v>74</v>
      </c>
      <c r="M22" s="43">
        <v>0.23</v>
      </c>
      <c r="N22" s="39"/>
      <c r="O22" s="44" t="s">
        <v>7</v>
      </c>
      <c r="P22" s="39"/>
      <c r="Q22" s="45"/>
      <c r="R22" s="39"/>
      <c r="S22" s="42"/>
      <c r="T22" s="33"/>
      <c r="W22" s="46" t="s">
        <v>7</v>
      </c>
      <c r="X22" s="47">
        <f t="shared" si="4"/>
        <v>0.23</v>
      </c>
    </row>
    <row r="23" spans="1:24" s="46" customFormat="1" ht="20.25" customHeight="1" x14ac:dyDescent="0.2">
      <c r="A23" s="34"/>
      <c r="B23" s="35" t="str">
        <f t="shared" si="0"/>
        <v>Hefe (Menge nach Führung)</v>
      </c>
      <c r="C23" s="36">
        <f t="shared" si="6"/>
        <v>0.1</v>
      </c>
      <c r="D23" s="37" t="str">
        <f t="shared" si="7"/>
        <v>kg</v>
      </c>
      <c r="E23" s="38">
        <f t="shared" si="3"/>
        <v>0.1</v>
      </c>
      <c r="F23" s="38">
        <f t="shared" si="3"/>
        <v>0.2</v>
      </c>
      <c r="G23" s="38">
        <f t="shared" si="3"/>
        <v>0.30000000000000004</v>
      </c>
      <c r="H23" s="34"/>
      <c r="I23" s="39"/>
      <c r="J23" s="40" t="str">
        <f t="shared" si="5"/>
        <v>X</v>
      </c>
      <c r="K23" s="41" t="s">
        <v>55</v>
      </c>
      <c r="L23" s="42" t="s">
        <v>78</v>
      </c>
      <c r="M23" s="43">
        <v>0.1</v>
      </c>
      <c r="N23" s="39"/>
      <c r="O23" s="44" t="s">
        <v>7</v>
      </c>
      <c r="P23" s="39"/>
      <c r="Q23" s="45"/>
      <c r="R23" s="39"/>
      <c r="S23" s="42"/>
      <c r="T23" s="33"/>
      <c r="W23" s="46" t="s">
        <v>7</v>
      </c>
      <c r="X23" s="47">
        <f t="shared" si="4"/>
        <v>0.1</v>
      </c>
    </row>
    <row r="24" spans="1:24" s="46" customFormat="1" ht="20.25" customHeight="1" x14ac:dyDescent="0.2">
      <c r="A24" s="34"/>
      <c r="B24" s="35" t="str">
        <f t="shared" si="0"/>
        <v>Wasser ca.</v>
      </c>
      <c r="C24" s="36">
        <f t="shared" si="6"/>
        <v>5.8</v>
      </c>
      <c r="D24" s="37" t="str">
        <f t="shared" si="7"/>
        <v>kg</v>
      </c>
      <c r="E24" s="38">
        <f t="shared" si="3"/>
        <v>5.8</v>
      </c>
      <c r="F24" s="38">
        <f t="shared" si="3"/>
        <v>11.6</v>
      </c>
      <c r="G24" s="38">
        <f t="shared" si="3"/>
        <v>17.399999999999999</v>
      </c>
      <c r="H24" s="34"/>
      <c r="I24" s="39"/>
      <c r="J24" s="40" t="str">
        <f t="shared" si="5"/>
        <v>X</v>
      </c>
      <c r="K24" s="41" t="s">
        <v>55</v>
      </c>
      <c r="L24" s="42" t="s">
        <v>79</v>
      </c>
      <c r="M24" s="43">
        <v>5.8</v>
      </c>
      <c r="N24" s="39"/>
      <c r="O24" s="44" t="s">
        <v>7</v>
      </c>
      <c r="P24" s="39"/>
      <c r="Q24" s="45"/>
      <c r="R24" s="39"/>
      <c r="S24" s="42"/>
      <c r="T24" s="33"/>
      <c r="W24" s="46" t="s">
        <v>7</v>
      </c>
      <c r="X24" s="47">
        <f t="shared" si="4"/>
        <v>5.8</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42820.443868402777</v>
      </c>
      <c r="C46" s="58">
        <f>IF(O46&gt;0,"",X46)</f>
        <v>16.995000000000001</v>
      </c>
      <c r="D46" s="59"/>
      <c r="E46" s="60">
        <f>IF($O$46&gt;0,"-----",IF($L$5&lt;&gt;"",$L$5*E10,E10*$C$46))</f>
        <v>16.995000000000001</v>
      </c>
      <c r="F46" s="60">
        <f>IF($O$46&gt;0,"-----",IF($L$5&lt;&gt;"",$L$5*F10,F10*$C$46))</f>
        <v>33.99</v>
      </c>
      <c r="G46" s="60">
        <f>IF($O$46&gt;0,"-----",IF($L$5&lt;&gt;"",$L$5*G10,G10*$C$46))</f>
        <v>50.984999999999999</v>
      </c>
      <c r="H46" s="20"/>
      <c r="I46" s="17"/>
      <c r="J46" s="55" t="s">
        <v>29</v>
      </c>
      <c r="K46" s="61"/>
      <c r="L46" s="61"/>
      <c r="M46" s="61"/>
      <c r="N46" s="61"/>
      <c r="O46" s="62">
        <f>COUNTIF(O12:O43,"=St.")</f>
        <v>0</v>
      </c>
      <c r="P46" s="61"/>
      <c r="Q46" s="61"/>
      <c r="R46" s="9"/>
      <c r="X46" s="63">
        <f>SUM(X11:X45)</f>
        <v>16.995000000000001</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8.5" customHeight="1" x14ac:dyDescent="0.25">
      <c r="A54" s="77"/>
      <c r="B54" s="98" t="s">
        <v>80</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5" customHeight="1" x14ac:dyDescent="0.25">
      <c r="A57" s="77"/>
      <c r="B57" s="91" t="s">
        <v>96</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81</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82</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83</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84</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85</v>
      </c>
      <c r="D95" s="90"/>
      <c r="E95" s="90"/>
      <c r="F95" s="90"/>
      <c r="G95" s="90"/>
      <c r="H95" s="77"/>
      <c r="I95" s="77"/>
      <c r="J95" s="73" t="str">
        <f>IF(C95&lt;&gt;"","X","")</f>
        <v>X</v>
      </c>
      <c r="K95" s="77"/>
      <c r="L95" s="77"/>
      <c r="M95" s="77"/>
      <c r="N95" s="77"/>
      <c r="O95" s="77"/>
      <c r="P95" s="77"/>
      <c r="Q95" s="77"/>
      <c r="R95" s="77"/>
    </row>
    <row r="96" spans="1:18" s="78" customFormat="1" ht="81.75" customHeight="1" x14ac:dyDescent="0.25">
      <c r="A96" s="74"/>
      <c r="B96" s="83" t="s">
        <v>23</v>
      </c>
      <c r="C96" s="90" t="s">
        <v>89</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41.25" customHeight="1" x14ac:dyDescent="0.25">
      <c r="A102" s="74"/>
      <c r="B102" s="83" t="s">
        <v>33</v>
      </c>
      <c r="C102" s="90" t="s">
        <v>86</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11.75" customHeight="1" x14ac:dyDescent="0.25">
      <c r="A107" s="74"/>
      <c r="B107" s="81" t="s">
        <v>38</v>
      </c>
      <c r="C107" s="90" t="s">
        <v>88</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66" customHeight="1" x14ac:dyDescent="0.25">
      <c r="A111" s="74"/>
      <c r="B111" s="83" t="s">
        <v>40</v>
      </c>
      <c r="C111" s="90" t="s">
        <v>87</v>
      </c>
      <c r="D111" s="90"/>
      <c r="E111" s="90"/>
      <c r="F111" s="90"/>
      <c r="G111" s="90"/>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customHeight="1" x14ac:dyDescent="0.25">
      <c r="A115" s="74"/>
      <c r="B115" s="83" t="s">
        <v>27</v>
      </c>
      <c r="C115" s="90" t="s">
        <v>90</v>
      </c>
      <c r="D115" s="90"/>
      <c r="E115" s="90"/>
      <c r="F115" s="90"/>
      <c r="G115" s="90"/>
      <c r="H115" s="77"/>
      <c r="I115" s="77"/>
      <c r="J115" s="73" t="str">
        <f>IF(C115&lt;&gt;"","X","")</f>
        <v>X</v>
      </c>
      <c r="K115" s="77"/>
      <c r="L115" s="77"/>
      <c r="M115" s="77"/>
      <c r="N115" s="77"/>
      <c r="O115" s="77"/>
      <c r="P115" s="77"/>
      <c r="Q115" s="77"/>
      <c r="R115" s="77"/>
    </row>
    <row r="116" spans="1:18" s="78" customFormat="1" ht="41.25" customHeight="1" x14ac:dyDescent="0.25">
      <c r="A116" s="74"/>
      <c r="B116" s="81" t="s">
        <v>28</v>
      </c>
      <c r="C116" s="90" t="s">
        <v>92</v>
      </c>
      <c r="D116" s="90"/>
      <c r="E116" s="90"/>
      <c r="F116" s="90"/>
      <c r="G116" s="90"/>
      <c r="H116" s="77"/>
      <c r="I116" s="77"/>
      <c r="J116" s="73" t="str">
        <f>IF(C116&lt;&gt;"","X","")</f>
        <v>X</v>
      </c>
      <c r="K116" s="77"/>
      <c r="L116" s="77"/>
      <c r="M116" s="77"/>
      <c r="N116" s="77"/>
      <c r="O116" s="77"/>
      <c r="P116" s="77"/>
      <c r="Q116" s="77"/>
      <c r="R116" s="77"/>
    </row>
    <row r="117" spans="1:18" s="78" customFormat="1" ht="102.75" customHeight="1" x14ac:dyDescent="0.25">
      <c r="A117" s="74"/>
      <c r="B117" s="83" t="s">
        <v>23</v>
      </c>
      <c r="C117" s="90" t="s">
        <v>91</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81" customHeight="1" x14ac:dyDescent="0.25">
      <c r="A120" s="77"/>
      <c r="B120" s="91" t="s">
        <v>95</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M11:T11 J46:Q49 J7:K19 L12:N19 J45:T45 J50:J55 L7:L11 M7:Q10 J44:S44 U44:AM44 J59:J120 P12:Q43 T24:T44 S12:T23 J20:N43 S24:S43">
    <cfRule type="expression" dxfId="15" priority="12" stopIfTrue="1">
      <formula>#REF!&lt;&gt;""</formula>
    </cfRule>
  </conditionalFormatting>
  <conditionalFormatting sqref="O12:O43">
    <cfRule type="expression" dxfId="11" priority="14" stopIfTrue="1">
      <formula>#REF!&lt;&gt;""</formula>
    </cfRule>
  </conditionalFormatting>
  <conditionalFormatting sqref="B10">
    <cfRule type="cellIs" dxfId="10" priority="13" stopIfTrue="1" operator="equal">
      <formula>0</formula>
    </cfRule>
  </conditionalFormatting>
  <conditionalFormatting sqref="J56:J58">
    <cfRule type="expression" dxfId="9"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23 O24:O43">
      <formula1>"kg,ltr,St."</formula1>
    </dataValidation>
    <dataValidation type="list" allowBlank="1" showInputMessage="1" showErrorMessage="1" sqref="Q12:Q23 Q24:Q43">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2017-03-26T08:40:07Z</cp:lastPrinted>
  <dcterms:created xsi:type="dcterms:W3CDTF">2010-01-14T09:56:01Z</dcterms:created>
  <dcterms:modified xsi:type="dcterms:W3CDTF">2017-03-26T08:40:23Z</dcterms:modified>
</cp:coreProperties>
</file>