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Brötchen im Unterknet-Verfahren\"/>
    </mc:Choice>
  </mc:AlternateContent>
  <bookViews>
    <workbookView xWindow="1594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8" i="2" l="1"/>
  <c r="M13" i="2"/>
  <c r="M12" i="2"/>
  <c r="J57" i="2" l="1"/>
  <c r="J56" i="2" s="1"/>
  <c r="J58" i="2" s="1"/>
  <c r="J54" i="2" l="1"/>
  <c r="J53" i="2" s="1"/>
  <c r="J55" i="2" s="1"/>
  <c r="J61" i="2"/>
  <c r="J60" i="2"/>
  <c r="J59" i="2"/>
  <c r="J63" i="2" s="1"/>
  <c r="J66" i="2"/>
  <c r="J64" i="2" s="1"/>
  <c r="J68" i="2" s="1"/>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22" i="2"/>
  <c r="X23" i="2"/>
  <c r="X24" i="2"/>
  <c r="X25" i="2"/>
  <c r="X26" i="2"/>
  <c r="X18" i="2"/>
  <c r="X19" i="2"/>
  <c r="X20" i="2"/>
  <c r="X27" i="2"/>
  <c r="X28" i="2"/>
  <c r="X29" i="2"/>
  <c r="X30" i="2"/>
  <c r="X31" i="2"/>
  <c r="X32" i="2"/>
  <c r="X33" i="2"/>
  <c r="X34" i="2"/>
  <c r="X35" i="2"/>
  <c r="X36" i="2"/>
  <c r="X37" i="2"/>
  <c r="X38" i="2"/>
  <c r="X39" i="2"/>
  <c r="X40" i="2"/>
  <c r="X41" i="2"/>
  <c r="X42" i="2"/>
  <c r="X43" i="2"/>
  <c r="X21" i="2"/>
  <c r="C26" i="2"/>
  <c r="D26" i="2"/>
  <c r="C18" i="2"/>
  <c r="D18" i="2"/>
  <c r="C19" i="2"/>
  <c r="D19" i="2"/>
  <c r="C20" i="2"/>
  <c r="D20" i="2"/>
  <c r="C21" i="2"/>
  <c r="D21"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22" i="2"/>
  <c r="D22" i="2"/>
  <c r="C23" i="2"/>
  <c r="D23" i="2"/>
  <c r="C24" i="2"/>
  <c r="D24" i="2"/>
  <c r="E47" i="2"/>
  <c r="O46" i="2"/>
  <c r="F47" i="2"/>
  <c r="G47" i="2"/>
  <c r="C25" i="2"/>
  <c r="B28" i="2"/>
  <c r="B29" i="2"/>
  <c r="B30" i="2"/>
  <c r="B31" i="2"/>
  <c r="B32" i="2"/>
  <c r="B33" i="2"/>
  <c r="B34" i="2"/>
  <c r="B35" i="2"/>
  <c r="B36" i="2"/>
  <c r="B37" i="2"/>
  <c r="B38" i="2"/>
  <c r="B39" i="2"/>
  <c r="B40" i="2"/>
  <c r="B41" i="2"/>
  <c r="B42" i="2"/>
  <c r="B43" i="2"/>
  <c r="B12" i="2"/>
  <c r="B13" i="2"/>
  <c r="B14" i="2"/>
  <c r="B15" i="2"/>
  <c r="B16" i="2"/>
  <c r="B17" i="2"/>
  <c r="B22" i="2"/>
  <c r="B23" i="2"/>
  <c r="B24" i="2"/>
  <c r="B25" i="2"/>
  <c r="B26" i="2"/>
  <c r="B18" i="2"/>
  <c r="B19" i="2"/>
  <c r="B20" i="2"/>
  <c r="B21"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22" i="2"/>
  <c r="J23" i="2"/>
  <c r="D25" i="2"/>
  <c r="J25" i="2"/>
  <c r="J26" i="2"/>
  <c r="J18" i="2"/>
  <c r="J19" i="2"/>
  <c r="J20" i="2"/>
  <c r="J30" i="2"/>
  <c r="J31" i="2"/>
  <c r="J32" i="2"/>
  <c r="J33" i="2"/>
  <c r="J34" i="2"/>
  <c r="J35" i="2"/>
  <c r="J21" i="2"/>
  <c r="J36" i="2"/>
  <c r="J37" i="2"/>
  <c r="J24" i="2"/>
  <c r="J27" i="2"/>
  <c r="J28" i="2"/>
  <c r="J29" i="2"/>
  <c r="J38" i="2"/>
  <c r="J39" i="2"/>
  <c r="J40" i="2"/>
  <c r="J41" i="2"/>
  <c r="J42" i="2"/>
  <c r="J43" i="2"/>
  <c r="J62" i="2"/>
  <c r="J67" i="2"/>
  <c r="J71" i="2"/>
  <c r="J70" i="2"/>
  <c r="J12" i="2"/>
  <c r="B10" i="2"/>
  <c r="J89" i="2" l="1"/>
  <c r="J93" i="2" s="1"/>
  <c r="E21" i="2"/>
  <c r="J104" i="2"/>
  <c r="J109" i="2" s="1"/>
  <c r="J73" i="2"/>
  <c r="J77" i="2" s="1"/>
  <c r="F26" i="2"/>
  <c r="F12" i="2"/>
  <c r="F39" i="2"/>
  <c r="G14" i="2"/>
  <c r="E42" i="2"/>
  <c r="F18" i="2"/>
  <c r="G36" i="2"/>
  <c r="E34" i="2"/>
  <c r="G28" i="2"/>
  <c r="F17" i="2"/>
  <c r="E33" i="2"/>
  <c r="F31" i="2"/>
  <c r="E24" i="2"/>
  <c r="J94" i="2"/>
  <c r="J99" i="2" s="1"/>
  <c r="J83" i="2"/>
  <c r="J88" i="2" s="1"/>
  <c r="J100" i="2"/>
  <c r="J103" i="2" s="1"/>
  <c r="J113" i="2"/>
  <c r="J118" i="2" s="1"/>
  <c r="J78" i="2"/>
  <c r="J82" i="2" s="1"/>
  <c r="X46" i="2"/>
  <c r="C46" i="2" s="1"/>
  <c r="G46" i="2" s="1"/>
  <c r="J69" i="2"/>
  <c r="J72" i="2" s="1"/>
  <c r="E13" i="2"/>
  <c r="G42" i="2"/>
  <c r="E40" i="2"/>
  <c r="F37" i="2"/>
  <c r="G34" i="2"/>
  <c r="E32" i="2"/>
  <c r="F29" i="2"/>
  <c r="G21" i="2"/>
  <c r="E19" i="2"/>
  <c r="G24" i="2"/>
  <c r="E22" i="2"/>
  <c r="F15" i="2"/>
  <c r="G12" i="2"/>
  <c r="G27" i="2"/>
  <c r="F42" i="2"/>
  <c r="G39" i="2"/>
  <c r="E37" i="2"/>
  <c r="F34" i="2"/>
  <c r="G31" i="2"/>
  <c r="E29" i="2"/>
  <c r="F21" i="2"/>
  <c r="G18" i="2"/>
  <c r="F24" i="2"/>
  <c r="G17" i="2"/>
  <c r="E15" i="2"/>
  <c r="G41" i="2"/>
  <c r="E39" i="2"/>
  <c r="F36" i="2"/>
  <c r="G33" i="2"/>
  <c r="E31" i="2"/>
  <c r="F28" i="2"/>
  <c r="G20" i="2"/>
  <c r="E18" i="2"/>
  <c r="G23" i="2"/>
  <c r="E17" i="2"/>
  <c r="F14" i="2"/>
  <c r="G26" i="2"/>
  <c r="E26" i="2"/>
  <c r="F41" i="2"/>
  <c r="G38" i="2"/>
  <c r="E36" i="2"/>
  <c r="F33" i="2"/>
  <c r="G30" i="2"/>
  <c r="E28" i="2"/>
  <c r="F20" i="2"/>
  <c r="G25" i="2"/>
  <c r="F23" i="2"/>
  <c r="G16" i="2"/>
  <c r="E14" i="2"/>
  <c r="E12" i="2"/>
  <c r="F43" i="2"/>
  <c r="G40" i="2"/>
  <c r="E38" i="2"/>
  <c r="F35" i="2"/>
  <c r="G32" i="2"/>
  <c r="E30" i="2"/>
  <c r="F27" i="2"/>
  <c r="G19" i="2"/>
  <c r="E25" i="2"/>
  <c r="G22" i="2"/>
  <c r="E16" i="2"/>
  <c r="F13" i="2"/>
  <c r="G43" i="2"/>
  <c r="E41" i="2"/>
  <c r="F38" i="2"/>
  <c r="G35" i="2"/>
  <c r="F30" i="2"/>
  <c r="E20" i="2"/>
  <c r="F25" i="2"/>
  <c r="E23" i="2"/>
  <c r="F16" i="2"/>
  <c r="G13" i="2"/>
  <c r="E43" i="2"/>
  <c r="F40" i="2"/>
  <c r="G37" i="2"/>
  <c r="E35" i="2"/>
  <c r="F32" i="2"/>
  <c r="G29" i="2"/>
  <c r="E27" i="2"/>
  <c r="F19" i="2"/>
  <c r="F22"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<sst xmlns="http://schemas.openxmlformats.org/spreadsheetml/2006/main" count="189" uniqueCount="90">
  <si>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</si>
  <si>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</si>
  <si>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</si>
  <si>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</si>
  <si>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</si>
  <si>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</si>
  <si>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</si>
  <si>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</si>
  <si>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</si>
  <si>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</si>
  <si>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</si>
  <si>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</si>
  <si>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</si>
  <si>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</si>
  <si>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</si>
  <si>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</si>
  <si>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</si>
  <si>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</si>
  <si>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</si>
  <si>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</si>
  <si>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</si>
  <si>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</si>
  <si>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</si>
  <si>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</si>
  <si>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</si>
  <si>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</si>
  <si>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</si>
  <si>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</si>
  <si>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</si>
  <si>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</si>
  <si>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</si>
  <si>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</si>
  <si>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</si>
  <si>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</si>
  <si>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</si>
  <si>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</si>
  <si>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</si>
  <si>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</si>
  <si>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</si>
  <si>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</si>
  <si>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</si>
  <si>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</si>
  <si>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</si>
  <si>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</si>
  <si>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</si>
  <si>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</si>
  <si>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</si>
  <si>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</si>
  <si>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</si>
  <si>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</si>
  <si>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</si>
  <si>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</si>
  <si>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</si>
  <si>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</si>
  <si>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</si>
  <si>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</si>
  <si>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</si>
  <si>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</si>
  <si>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</si>
  <si>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</si>
  <si>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</si>
  <si>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</si>
  <si>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</si>
  <si>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</si>
  <si>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</si>
  <si>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</si>
  <si>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</si>
  <si>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</si>
  <si>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Basisteig Weizenbrötchen</t>
  </si>
  <si>
    <t>Quellstück</t>
  </si>
  <si>
    <t>o</t>
  </si>
  <si>
    <t>Lupinenschrot</t>
  </si>
  <si>
    <t>u</t>
  </si>
  <si>
    <t>Leinsaat</t>
  </si>
  <si>
    <t>Dinkelflocken</t>
  </si>
  <si>
    <t>Wasser</t>
  </si>
  <si>
    <t>Salz</t>
  </si>
  <si>
    <t>Weltmeister-Brötchen</t>
  </si>
  <si>
    <t>Unterknet-Methode</t>
  </si>
  <si>
    <t>Weltmeister-Gewürz</t>
  </si>
  <si>
    <t>das Quellstück mit dem (ausgekühlten) Brühstück einweichen, da sonst nicht genug Wasser da wäre</t>
  </si>
  <si>
    <t>6 Minuten</t>
  </si>
  <si>
    <t>3 Minuten (entsprechend auskneten)</t>
  </si>
  <si>
    <t>24 - 25°C</t>
  </si>
  <si>
    <t>10 Minuten</t>
  </si>
  <si>
    <t>Brühstück Dinkelflocken TA300</t>
  </si>
  <si>
    <t>spezielle Gewürzmischung</t>
  </si>
  <si>
    <t>Saatenmischung, ggf. oben Sesam/Mohn und unten Sonnenblumenkerne</t>
  </si>
  <si>
    <t>- das Weltmeister-Gewürz sorgt für den außergewöhnlichen Geschmack sowie die angenehme Krumenfarbe</t>
  </si>
  <si>
    <t>- Austausch des Brühstücks gegen eins aus Hafer-, Roggen oder Gerstenflocken.
- Verwenden einer anderen Saatenmischung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</si>
</sst>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8">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xf numFmtId="0" fontId="1" fillId="0" borderId="0"/>
    <xf numFmtId="44" fontId="1" fillId="0" borderId="0" applyFont="0" applyFill="0" applyBorder="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cellXfs>
  <cellStyles count="28">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Euro 2" xfId="27"/>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 2" xfId="26"/>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77</v>
      </c>
      <c r="D3" s="95"/>
      <c r="E3" s="95"/>
      <c r="F3" s="95"/>
      <c r="G3" s="96"/>
      <c r="H3" s="8"/>
      <c r="L3" s="102" t="s">
        <v>31</v>
      </c>
      <c r="M3" s="102"/>
      <c r="O3" s="11">
        <v>10</v>
      </c>
      <c r="Q3" s="12" t="s">
        <v>34</v>
      </c>
    </row>
    <row r="4" spans="1:24" ht="5.25" customHeight="1" x14ac:dyDescent="0.2">
      <c r="A4" s="13"/>
      <c r="B4" s="86"/>
      <c r="G4" s="8"/>
      <c r="H4" s="8"/>
    </row>
    <row r="5" spans="1:24" ht="24.75" customHeight="1" x14ac:dyDescent="0.25">
      <c r="A5" s="13"/>
      <c r="B5" s="86"/>
      <c r="C5" s="87" t="s">
        <v>78</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Basisteig Weizenbrötchen</v>
      </c>
      <c r="C12" s="36">
        <f t="shared" ref="C12:C16" si="1">IF(AND(L12&lt;&gt;"",M12&lt;&gt;""),M12,"")</f>
        <v>15.36</v>
      </c>
      <c r="D12" s="37" t="str">
        <f t="shared" ref="D12:D16" si="2">IF(AND(O12&lt;&gt;"",M12&lt;&gt;""),$O12,"")</f>
        <v>kg</v>
      </c>
      <c r="E12" s="38">
        <f t="shared" ref="E12:G43" si="3">IF(AND($L$5&gt;0,$O$46&gt;0),"-----",IF($C12&lt;&gt;"",IF($M12&lt;$O$3,$C12*E$47,ROUND($C12*E$47,2)),""))</f>
        <v>15.36</v>
      </c>
      <c r="F12" s="38">
        <f t="shared" si="3"/>
        <v>30.72</v>
      </c>
      <c r="G12" s="38">
        <f t="shared" si="3"/>
        <v>46.08</v>
      </c>
      <c r="H12" s="34"/>
      <c r="I12" s="39"/>
      <c r="J12" s="40" t="str">
        <f>IF(L12&lt;&gt;"","X","")</f>
        <v>X</v>
      </c>
      <c r="K12" s="41" t="s">
        <v>55</v>
      </c>
      <c r="L12" s="42" t="s">
        <v>68</v>
      </c>
      <c r="M12" s="43">
        <f>16/10*(10-M19)</f>
        <v>15.36</v>
      </c>
      <c r="N12" s="39"/>
      <c r="O12" s="44" t="s">
        <v>7</v>
      </c>
      <c r="P12" s="39"/>
      <c r="Q12" s="45"/>
      <c r="R12" s="39"/>
      <c r="S12" s="42"/>
      <c r="T12" s="33"/>
      <c r="W12" s="46" t="s">
        <v>7</v>
      </c>
      <c r="X12" s="47">
        <f t="shared" ref="X12:X20" si="4">IF(AND(Q12&lt;&gt;"o",Q12&lt;&gt;"o2",Q12&lt;&gt;"o3"),M12,0)</f>
        <v>15.36</v>
      </c>
    </row>
    <row r="13" spans="1:24" s="46" customFormat="1" ht="20.25" customHeight="1" x14ac:dyDescent="0.2">
      <c r="A13" s="34"/>
      <c r="B13" s="35" t="str">
        <f t="shared" si="0"/>
        <v>Quellstück</v>
      </c>
      <c r="C13" s="36">
        <f t="shared" si="1"/>
        <v>0.90000000000000013</v>
      </c>
      <c r="D13" s="37" t="str">
        <f t="shared" si="2"/>
        <v>kg</v>
      </c>
      <c r="E13" s="38">
        <f t="shared" si="3"/>
        <v>0.90000000000000013</v>
      </c>
      <c r="F13" s="38">
        <f t="shared" si="3"/>
        <v>1.8000000000000003</v>
      </c>
      <c r="G13" s="38">
        <f t="shared" si="3"/>
        <v>2.7</v>
      </c>
      <c r="H13" s="34"/>
      <c r="I13" s="39"/>
      <c r="J13" s="40" t="str">
        <f t="shared" ref="J13:J43" si="5">IF(L13&lt;&gt;"","X","")</f>
        <v>X</v>
      </c>
      <c r="K13" s="41" t="s">
        <v>55</v>
      </c>
      <c r="L13" s="42" t="s">
        <v>69</v>
      </c>
      <c r="M13" s="43">
        <f>SUM(M14:M17)</f>
        <v>0.90000000000000013</v>
      </c>
      <c r="N13" s="39"/>
      <c r="O13" s="44" t="s">
        <v>7</v>
      </c>
      <c r="P13" s="39"/>
      <c r="Q13" s="45" t="s">
        <v>70</v>
      </c>
      <c r="R13" s="39"/>
      <c r="S13" s="42"/>
      <c r="T13" s="33"/>
      <c r="W13" s="46" t="s">
        <v>7</v>
      </c>
      <c r="X13" s="47">
        <f t="shared" si="4"/>
        <v>0</v>
      </c>
    </row>
    <row r="14" spans="1:24" s="46" customFormat="1" ht="20.25" customHeight="1" x14ac:dyDescent="0.2">
      <c r="A14" s="34"/>
      <c r="B14" s="35" t="str">
        <f t="shared" si="0"/>
        <v xml:space="preserve">     Lupinenschrot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71</v>
      </c>
      <c r="M14" s="43">
        <v>0.2</v>
      </c>
      <c r="N14" s="39"/>
      <c r="O14" s="44" t="s">
        <v>7</v>
      </c>
      <c r="P14" s="39"/>
      <c r="Q14" s="45" t="s">
        <v>72</v>
      </c>
      <c r="R14" s="39"/>
      <c r="S14" s="42"/>
      <c r="T14" s="33"/>
      <c r="W14" s="46" t="s">
        <v>7</v>
      </c>
      <c r="X14" s="47">
        <f t="shared" si="4"/>
        <v>0.2</v>
      </c>
    </row>
    <row r="15" spans="1:24" s="46" customFormat="1" ht="20.25" customHeight="1" x14ac:dyDescent="0.2">
      <c r="A15" s="34"/>
      <c r="B15" s="35" t="str">
        <f t="shared" si="0"/>
        <v xml:space="preserve">     Leinsaat</v>
      </c>
      <c r="C15" s="36">
        <f t="shared" si="1"/>
        <v>0.2</v>
      </c>
      <c r="D15" s="37" t="str">
        <f t="shared" si="2"/>
        <v>kg</v>
      </c>
      <c r="E15" s="38">
        <f t="shared" si="3"/>
        <v>0.2</v>
      </c>
      <c r="F15" s="38">
        <f t="shared" si="3"/>
        <v>0.4</v>
      </c>
      <c r="G15" s="38">
        <f t="shared" si="3"/>
        <v>0.60000000000000009</v>
      </c>
      <c r="H15" s="34"/>
      <c r="I15" s="39"/>
      <c r="J15" s="40" t="str">
        <f t="shared" si="5"/>
        <v>X</v>
      </c>
      <c r="K15" s="41" t="s">
        <v>55</v>
      </c>
      <c r="L15" s="42" t="s">
        <v>73</v>
      </c>
      <c r="M15" s="43">
        <v>0.2</v>
      </c>
      <c r="N15" s="39"/>
      <c r="O15" s="44" t="s">
        <v>7</v>
      </c>
      <c r="P15" s="39"/>
      <c r="Q15" s="45" t="s">
        <v>72</v>
      </c>
      <c r="R15" s="39"/>
      <c r="S15" s="42"/>
      <c r="T15" s="33"/>
      <c r="W15" s="46" t="s">
        <v>7</v>
      </c>
      <c r="X15" s="47">
        <f t="shared" si="4"/>
        <v>0.2</v>
      </c>
    </row>
    <row r="16" spans="1:24" s="46" customFormat="1" ht="20.25" customHeight="1" x14ac:dyDescent="0.2">
      <c r="A16" s="34"/>
      <c r="B16" s="35" t="str">
        <f t="shared" si="0"/>
        <v xml:space="preserve">     Weltmeister-Gewürz</v>
      </c>
      <c r="C16" s="36">
        <f t="shared" si="1"/>
        <v>0.2</v>
      </c>
      <c r="D16" s="37" t="str">
        <f t="shared" si="2"/>
        <v>kg</v>
      </c>
      <c r="E16" s="38">
        <f t="shared" si="3"/>
        <v>0.2</v>
      </c>
      <c r="F16" s="38">
        <f t="shared" si="3"/>
        <v>0.4</v>
      </c>
      <c r="G16" s="38">
        <f t="shared" si="3"/>
        <v>0.60000000000000009</v>
      </c>
      <c r="H16" s="34"/>
      <c r="I16" s="39"/>
      <c r="J16" s="40" t="str">
        <f t="shared" si="5"/>
        <v>X</v>
      </c>
      <c r="K16" s="41" t="s">
        <v>55</v>
      </c>
      <c r="L16" s="42" t="s">
        <v>79</v>
      </c>
      <c r="M16" s="43">
        <v>0.2</v>
      </c>
      <c r="N16" s="39"/>
      <c r="O16" s="44" t="s">
        <v>7</v>
      </c>
      <c r="P16" s="39"/>
      <c r="Q16" s="45" t="s">
        <v>72</v>
      </c>
      <c r="R16" s="39"/>
      <c r="S16" s="42" t="s">
        <v>86</v>
      </c>
      <c r="T16" s="33"/>
      <c r="W16" s="46" t="s">
        <v>7</v>
      </c>
      <c r="X16" s="47">
        <f t="shared" si="4"/>
        <v>0.2</v>
      </c>
    </row>
    <row r="17" spans="1:24" s="46" customFormat="1" ht="20.25" customHeight="1" x14ac:dyDescent="0.2">
      <c r="A17" s="34"/>
      <c r="B17" s="35" t="str">
        <f>IF(L17="","",IF(OR(Q17="U",Q17="O2"),"     "&amp;L17,IF(OR(Q17="U2",Q17="O3"),"         "&amp;L17,IF(Q17="U3","            "&amp;L17,L17))))</f>
        <v xml:space="preserve">     Wasser</v>
      </c>
      <c r="C17" s="36">
        <f>IF(AND(L17&lt;&gt;"",M17&lt;&gt;""),M17,"")</f>
        <v>0.3</v>
      </c>
      <c r="D17" s="37" t="str">
        <f>IF(AND(O17&lt;&gt;"",M17&lt;&gt;""),$O17,"")</f>
        <v>kg</v>
      </c>
      <c r="E17" s="38">
        <f t="shared" si="3"/>
        <v>0.3</v>
      </c>
      <c r="F17" s="38">
        <f t="shared" si="3"/>
        <v>0.6</v>
      </c>
      <c r="G17" s="38">
        <f t="shared" si="3"/>
        <v>0.89999999999999991</v>
      </c>
      <c r="H17" s="34"/>
      <c r="I17" s="39"/>
      <c r="J17" s="40" t="str">
        <f>IF(L17&lt;&gt;"","X","")</f>
        <v>X</v>
      </c>
      <c r="K17" s="41" t="s">
        <v>55</v>
      </c>
      <c r="L17" s="42" t="s">
        <v>75</v>
      </c>
      <c r="M17" s="43">
        <v>0.3</v>
      </c>
      <c r="N17" s="39"/>
      <c r="O17" s="44" t="s">
        <v>7</v>
      </c>
      <c r="P17" s="39"/>
      <c r="Q17" s="45" t="s">
        <v>72</v>
      </c>
      <c r="R17" s="39"/>
      <c r="S17" s="42"/>
      <c r="T17" s="33"/>
      <c r="W17" s="46" t="s">
        <v>7</v>
      </c>
      <c r="X17" s="47">
        <f>IF(AND(Q17&lt;&gt;"o",Q17&lt;&gt;"o2",Q17&lt;&gt;"o3"),M17,0)</f>
        <v>0.3</v>
      </c>
    </row>
    <row r="18" spans="1:24" s="46" customFormat="1" ht="20.25" customHeight="1" x14ac:dyDescent="0.2">
      <c r="A18" s="34"/>
      <c r="B18" s="35" t="str">
        <f t="shared" si="0"/>
        <v>Brühstück Dinkelflocken TA300</v>
      </c>
      <c r="C18" s="36">
        <f t="shared" ref="C18:C30" si="6">IF(AND(L18&lt;&gt;"",M18&lt;&gt;""),M18,"")</f>
        <v>1.2400000000000002</v>
      </c>
      <c r="D18" s="37" t="str">
        <f t="shared" ref="D18:D30" si="7">IF(AND(O18&lt;&gt;"",M18&lt;&gt;""),$O18,"")</f>
        <v>kg</v>
      </c>
      <c r="E18" s="38">
        <f t="shared" si="3"/>
        <v>1.2400000000000002</v>
      </c>
      <c r="F18" s="38">
        <f t="shared" si="3"/>
        <v>2.4800000000000004</v>
      </c>
      <c r="G18" s="38">
        <f t="shared" si="3"/>
        <v>3.7200000000000006</v>
      </c>
      <c r="H18" s="34"/>
      <c r="I18" s="39"/>
      <c r="J18" s="40" t="str">
        <f t="shared" si="5"/>
        <v>X</v>
      </c>
      <c r="K18" s="41" t="s">
        <v>55</v>
      </c>
      <c r="L18" s="42" t="s">
        <v>85</v>
      </c>
      <c r="M18" s="43">
        <f>SUM(M19:M21)</f>
        <v>1.2400000000000002</v>
      </c>
      <c r="N18" s="39"/>
      <c r="O18" s="44" t="s">
        <v>7</v>
      </c>
      <c r="P18" s="39"/>
      <c r="Q18" s="45" t="s">
        <v>70</v>
      </c>
      <c r="R18" s="39"/>
      <c r="S18" s="42"/>
      <c r="T18" s="33"/>
      <c r="W18" s="46" t="s">
        <v>7</v>
      </c>
      <c r="X18" s="47">
        <f t="shared" si="4"/>
        <v>0</v>
      </c>
    </row>
    <row r="19" spans="1:24" s="46" customFormat="1" ht="20.25" customHeight="1" x14ac:dyDescent="0.2">
      <c r="A19" s="34"/>
      <c r="B19" s="35" t="str">
        <f t="shared" si="0"/>
        <v xml:space="preserve">     Dinkelflocken</v>
      </c>
      <c r="C19" s="36">
        <f t="shared" si="6"/>
        <v>0.4</v>
      </c>
      <c r="D19" s="37" t="str">
        <f t="shared" si="7"/>
        <v>kg</v>
      </c>
      <c r="E19" s="38">
        <f t="shared" si="3"/>
        <v>0.4</v>
      </c>
      <c r="F19" s="38">
        <f t="shared" si="3"/>
        <v>0.8</v>
      </c>
      <c r="G19" s="38">
        <f t="shared" si="3"/>
        <v>1.2000000000000002</v>
      </c>
      <c r="H19" s="34"/>
      <c r="I19" s="39"/>
      <c r="J19" s="40" t="str">
        <f t="shared" si="5"/>
        <v>X</v>
      </c>
      <c r="K19" s="41" t="s">
        <v>55</v>
      </c>
      <c r="L19" s="42" t="s">
        <v>74</v>
      </c>
      <c r="M19" s="43">
        <v>0.4</v>
      </c>
      <c r="N19" s="39"/>
      <c r="O19" s="44" t="s">
        <v>7</v>
      </c>
      <c r="P19" s="39"/>
      <c r="Q19" s="45" t="s">
        <v>72</v>
      </c>
      <c r="R19" s="39"/>
      <c r="S19" s="42"/>
      <c r="T19" s="33"/>
      <c r="W19" s="46" t="s">
        <v>7</v>
      </c>
      <c r="X19" s="47">
        <f t="shared" si="4"/>
        <v>0.4</v>
      </c>
    </row>
    <row r="20" spans="1:24" s="46" customFormat="1" ht="20.25" customHeight="1" x14ac:dyDescent="0.2">
      <c r="A20" s="34"/>
      <c r="B20" s="35" t="str">
        <f t="shared" si="0"/>
        <v xml:space="preserve">     Wasser</v>
      </c>
      <c r="C20" s="36">
        <f t="shared" si="6"/>
        <v>0.8</v>
      </c>
      <c r="D20" s="37" t="str">
        <f t="shared" si="7"/>
        <v>kg</v>
      </c>
      <c r="E20" s="38">
        <f t="shared" si="3"/>
        <v>0.8</v>
      </c>
      <c r="F20" s="38">
        <f t="shared" si="3"/>
        <v>1.6</v>
      </c>
      <c r="G20" s="38">
        <f t="shared" si="3"/>
        <v>2.4000000000000004</v>
      </c>
      <c r="H20" s="34"/>
      <c r="I20" s="39"/>
      <c r="J20" s="40" t="str">
        <f t="shared" si="5"/>
        <v>X</v>
      </c>
      <c r="K20" s="41" t="s">
        <v>55</v>
      </c>
      <c r="L20" s="42" t="s">
        <v>75</v>
      </c>
      <c r="M20" s="43">
        <v>0.8</v>
      </c>
      <c r="N20" s="39"/>
      <c r="O20" s="44" t="s">
        <v>7</v>
      </c>
      <c r="P20" s="39"/>
      <c r="Q20" s="45" t="s">
        <v>72</v>
      </c>
      <c r="R20" s="39"/>
      <c r="S20" s="42"/>
      <c r="T20" s="33"/>
      <c r="W20" s="46" t="s">
        <v>7</v>
      </c>
      <c r="X20" s="47">
        <f t="shared" si="4"/>
        <v>0.8</v>
      </c>
    </row>
    <row r="21" spans="1:24" s="46" customFormat="1" ht="20.25" customHeight="1" x14ac:dyDescent="0.2">
      <c r="A21" s="34"/>
      <c r="B21" s="35" t="str">
        <f t="shared" si="0"/>
        <v xml:space="preserve">     Salz</v>
      </c>
      <c r="C21" s="36">
        <f t="shared" si="6"/>
        <v>0.04</v>
      </c>
      <c r="D21" s="37" t="str">
        <f t="shared" si="7"/>
        <v>kg</v>
      </c>
      <c r="E21" s="38">
        <f t="shared" si="3"/>
        <v>0.04</v>
      </c>
      <c r="F21" s="38">
        <f t="shared" si="3"/>
        <v>0.08</v>
      </c>
      <c r="G21" s="38">
        <f t="shared" si="3"/>
        <v>0.12</v>
      </c>
      <c r="H21" s="34"/>
      <c r="I21" s="39"/>
      <c r="J21" s="40" t="str">
        <f t="shared" ref="J21:J29" si="8">IF(L21&lt;&gt;"","X","")</f>
        <v>X</v>
      </c>
      <c r="K21" s="41" t="s">
        <v>55</v>
      </c>
      <c r="L21" s="42" t="s">
        <v>76</v>
      </c>
      <c r="M21" s="43">
        <v>0.04</v>
      </c>
      <c r="N21" s="39"/>
      <c r="O21" s="44" t="s">
        <v>7</v>
      </c>
      <c r="P21" s="39"/>
      <c r="Q21" s="45" t="s">
        <v>72</v>
      </c>
      <c r="R21" s="39"/>
      <c r="S21" s="42"/>
      <c r="T21" s="33"/>
      <c r="W21" s="46" t="s">
        <v>7</v>
      </c>
      <c r="X21" s="47">
        <f t="shared" ref="X21:X26" si="9">IF(AND(Q21&lt;&gt;"o",Q21&lt;&gt;"o2",Q21&lt;&gt;"o3"),M21,0)</f>
        <v>0.04</v>
      </c>
    </row>
    <row r="22" spans="1:24" s="46" customFormat="1" ht="20.25" hidden="1" customHeight="1" x14ac:dyDescent="0.2">
      <c r="A22" s="34"/>
      <c r="B22" s="35" t="str">
        <f>IF(L22="","",IF(OR(Q22="U",Q22="O2"),"     "&amp;L22,IF(OR(Q22="U2",Q22="O3"),"         "&amp;L22,IF(Q22="U3","            "&amp;L22,L22))))</f>
        <v/>
      </c>
      <c r="C22" s="36" t="str">
        <f>IF(AND(L22&lt;&gt;"",M22&lt;&gt;""),M22,"")</f>
        <v/>
      </c>
      <c r="D22" s="37" t="str">
        <f>IF(AND(O22&lt;&gt;"",M22&lt;&gt;""),$O22,"")</f>
        <v/>
      </c>
      <c r="E22" s="38" t="str">
        <f t="shared" si="3"/>
        <v/>
      </c>
      <c r="F22" s="38" t="str">
        <f t="shared" si="3"/>
        <v/>
      </c>
      <c r="G22" s="38" t="str">
        <f t="shared" si="3"/>
        <v/>
      </c>
      <c r="H22" s="34"/>
      <c r="I22" s="39"/>
      <c r="J22" s="40" t="str">
        <f t="shared" si="8"/>
        <v/>
      </c>
      <c r="K22" s="41" t="s">
        <v>55</v>
      </c>
      <c r="L22" s="42"/>
      <c r="M22" s="43"/>
      <c r="N22" s="39"/>
      <c r="O22" s="44"/>
      <c r="P22" s="39"/>
      <c r="Q22" s="45"/>
      <c r="R22" s="39"/>
      <c r="S22" s="42"/>
      <c r="T22" s="33"/>
      <c r="W22" s="46" t="s">
        <v>7</v>
      </c>
      <c r="X22" s="47">
        <f t="shared" si="9"/>
        <v>0</v>
      </c>
    </row>
    <row r="23" spans="1:24" s="46" customFormat="1" ht="20.25" hidden="1" customHeight="1" x14ac:dyDescent="0.2">
      <c r="A23" s="34"/>
      <c r="B23" s="35" t="str">
        <f>IF(L23="","",IF(OR(Q23="U",Q23="O2"),"     "&amp;L23,IF(OR(Q23="U2",Q23="O3"),"         "&amp;L23,IF(Q23="U3","            "&amp;L23,L23))))</f>
        <v/>
      </c>
      <c r="C23" s="36" t="str">
        <f>IF(AND(L23&lt;&gt;"",M23&lt;&gt;""),M23,"")</f>
        <v/>
      </c>
      <c r="D23" s="37" t="str">
        <f>IF(AND(O23&lt;&gt;"",M23&lt;&gt;""),$O23,"")</f>
        <v/>
      </c>
      <c r="E23" s="38" t="str">
        <f t="shared" si="3"/>
        <v/>
      </c>
      <c r="F23" s="38" t="str">
        <f t="shared" si="3"/>
        <v/>
      </c>
      <c r="G23" s="38" t="str">
        <f t="shared" si="3"/>
        <v/>
      </c>
      <c r="H23" s="34"/>
      <c r="I23" s="39"/>
      <c r="J23" s="40" t="str">
        <f t="shared" si="8"/>
        <v/>
      </c>
      <c r="K23" s="41" t="s">
        <v>55</v>
      </c>
      <c r="L23" s="42"/>
      <c r="M23" s="43"/>
      <c r="N23" s="39"/>
      <c r="O23" s="44"/>
      <c r="P23" s="39"/>
      <c r="Q23" s="45"/>
      <c r="R23" s="39"/>
      <c r="S23" s="42"/>
      <c r="T23" s="33"/>
      <c r="W23" s="46" t="s">
        <v>7</v>
      </c>
      <c r="X23" s="47">
        <f t="shared" si="9"/>
        <v>0</v>
      </c>
    </row>
    <row r="24" spans="1:24" s="46" customFormat="1" ht="20.25" hidden="1" customHeight="1" x14ac:dyDescent="0.2">
      <c r="A24" s="34"/>
      <c r="B24" s="35" t="str">
        <f>IF(L24="","",IF(OR(Q24="U",Q24="O2"),"     "&amp;L24,IF(OR(Q24="U2",Q24="O3"),"         "&amp;L24,IF(Q24="U3","            "&amp;L24,L24))))</f>
        <v/>
      </c>
      <c r="C24" s="36" t="str">
        <f>IF(AND(L24&lt;&gt;"",M24&lt;&gt;""),M24,"")</f>
        <v/>
      </c>
      <c r="D24" s="37" t="str">
        <f>IF(AND(O24&lt;&gt;"",M24&lt;&gt;""),$O24,"")</f>
        <v/>
      </c>
      <c r="E24" s="38" t="str">
        <f t="shared" si="3"/>
        <v/>
      </c>
      <c r="F24" s="38" t="str">
        <f t="shared" si="3"/>
        <v/>
      </c>
      <c r="G24" s="38" t="str">
        <f t="shared" si="3"/>
        <v/>
      </c>
      <c r="H24" s="34"/>
      <c r="I24" s="39"/>
      <c r="J24" s="40" t="str">
        <f t="shared" si="8"/>
        <v/>
      </c>
      <c r="K24" s="41" t="s">
        <v>55</v>
      </c>
      <c r="L24" s="42"/>
      <c r="M24" s="43"/>
      <c r="N24" s="39"/>
      <c r="O24" s="44"/>
      <c r="P24" s="39"/>
      <c r="Q24" s="45"/>
      <c r="R24" s="39"/>
      <c r="S24" s="42"/>
      <c r="T24" s="33"/>
      <c r="W24" s="46" t="s">
        <v>7</v>
      </c>
      <c r="X24" s="47">
        <f t="shared" si="9"/>
        <v>0</v>
      </c>
    </row>
    <row r="25" spans="1:24" s="46" customFormat="1" ht="20.25" hidden="1" customHeight="1" x14ac:dyDescent="0.2">
      <c r="A25" s="34"/>
      <c r="B25" s="35" t="str">
        <f>IF(L25="","",IF(OR(Q25="U",Q25="O2"),"     "&amp;L25,IF(OR(Q25="U2",Q25="O3"),"         "&amp;L25,IF(Q25="U3","            "&amp;L25,L25))))</f>
        <v/>
      </c>
      <c r="C25" s="36" t="str">
        <f>IF(AND(L25&lt;&gt;"",M25&lt;&gt;""),M25,"")</f>
        <v/>
      </c>
      <c r="D25" s="37" t="str">
        <f>IF(AND(O25&lt;&gt;"",M25&lt;&gt;""),$O25,"")</f>
        <v/>
      </c>
      <c r="E25" s="38" t="str">
        <f t="shared" si="3"/>
        <v/>
      </c>
      <c r="F25" s="38" t="str">
        <f t="shared" si="3"/>
        <v/>
      </c>
      <c r="G25" s="38" t="str">
        <f t="shared" si="3"/>
        <v/>
      </c>
      <c r="H25" s="34"/>
      <c r="I25" s="39"/>
      <c r="J25" s="40" t="str">
        <f t="shared" si="8"/>
        <v/>
      </c>
      <c r="K25" s="41" t="s">
        <v>55</v>
      </c>
      <c r="L25" s="42"/>
      <c r="M25" s="43"/>
      <c r="N25" s="39"/>
      <c r="O25" s="44"/>
      <c r="P25" s="39"/>
      <c r="Q25" s="45"/>
      <c r="R25" s="39"/>
      <c r="S25" s="42"/>
      <c r="T25" s="33"/>
      <c r="W25" s="46" t="s">
        <v>7</v>
      </c>
      <c r="X25" s="47">
        <f t="shared" si="9"/>
        <v>0</v>
      </c>
    </row>
    <row r="26" spans="1:24" s="46" customFormat="1" ht="20.25" hidden="1" customHeight="1" x14ac:dyDescent="0.2">
      <c r="A26" s="34"/>
      <c r="B26" s="35" t="str">
        <f>IF(L26="","",IF(OR(Q26="U",Q26="O2"),"     "&amp;L26,IF(OR(Q26="U2",Q26="O3"),"         "&amp;L26,IF(Q26="U3","            "&amp;L26,L26))))</f>
        <v/>
      </c>
      <c r="C26" s="36" t="str">
        <f>IF(AND(L26&lt;&gt;"",M26&lt;&gt;""),M26,"")</f>
        <v/>
      </c>
      <c r="D26" s="37" t="str">
        <f>IF(AND(O26&lt;&gt;"",M26&lt;&gt;""),$O26,"")</f>
        <v/>
      </c>
      <c r="E26" s="38" t="str">
        <f t="shared" si="3"/>
        <v/>
      </c>
      <c r="F26" s="38" t="str">
        <f t="shared" si="3"/>
        <v/>
      </c>
      <c r="G26" s="38" t="str">
        <f t="shared" si="3"/>
        <v/>
      </c>
      <c r="H26" s="34"/>
      <c r="I26" s="39"/>
      <c r="J26" s="40" t="str">
        <f t="shared" si="8"/>
        <v/>
      </c>
      <c r="K26" s="41" t="s">
        <v>55</v>
      </c>
      <c r="L26" s="42"/>
      <c r="M26" s="43"/>
      <c r="N26" s="39"/>
      <c r="O26" s="44"/>
      <c r="P26" s="39"/>
      <c r="Q26" s="45"/>
      <c r="R26" s="39"/>
      <c r="S26" s="42"/>
      <c r="T26" s="33"/>
      <c r="W26" s="46" t="s">
        <v>7</v>
      </c>
      <c r="X26" s="47">
        <f t="shared" si="9"/>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 t="shared" si="8"/>
        <v/>
      </c>
      <c r="K27" s="41" t="s">
        <v>55</v>
      </c>
      <c r="L27" s="42"/>
      <c r="M27" s="43"/>
      <c r="N27" s="39"/>
      <c r="O27" s="44"/>
      <c r="P27" s="39"/>
      <c r="Q27" s="45"/>
      <c r="R27" s="39"/>
      <c r="S27" s="42"/>
      <c r="T27" s="33"/>
      <c r="W27" s="46" t="s">
        <v>7</v>
      </c>
      <c r="X27" s="47">
        <f t="shared" ref="X27:X43" si="10">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 t="shared" si="8"/>
        <v/>
      </c>
      <c r="K28" s="41" t="s">
        <v>55</v>
      </c>
      <c r="L28" s="42"/>
      <c r="M28" s="43"/>
      <c r="N28" s="39"/>
      <c r="O28" s="44"/>
      <c r="P28" s="39"/>
      <c r="Q28" s="45"/>
      <c r="R28" s="39"/>
      <c r="S28" s="42"/>
      <c r="T28" s="33"/>
      <c r="W28" s="46" t="s">
        <v>7</v>
      </c>
      <c r="X28" s="47">
        <f t="shared" si="10"/>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8"/>
        <v/>
      </c>
      <c r="K29" s="41" t="s">
        <v>55</v>
      </c>
      <c r="L29" s="42"/>
      <c r="M29" s="43"/>
      <c r="N29" s="39"/>
      <c r="O29" s="44"/>
      <c r="P29" s="39"/>
      <c r="Q29" s="45"/>
      <c r="R29" s="39"/>
      <c r="S29" s="42"/>
      <c r="T29" s="33"/>
      <c r="W29" s="46" t="s">
        <v>7</v>
      </c>
      <c r="X29" s="47">
        <f t="shared" si="10"/>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0"/>
        <v/>
      </c>
      <c r="C31" s="36" t="str">
        <f t="shared" ref="C31:C43" si="11">IF(AND(L31&lt;&gt;"",M31&lt;&gt;""),M31,"")</f>
        <v/>
      </c>
      <c r="D31" s="37" t="str">
        <f t="shared" ref="D31:D43" si="12">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0"/>
        <v/>
      </c>
      <c r="C32" s="36" t="str">
        <f t="shared" si="11"/>
        <v/>
      </c>
      <c r="D32" s="37" t="str">
        <f t="shared" si="12"/>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10"/>
        <v>0</v>
      </c>
    </row>
    <row r="33" spans="1:39" s="46" customFormat="1" ht="20.25" hidden="1" customHeight="1" x14ac:dyDescent="0.2">
      <c r="A33" s="34"/>
      <c r="B33" s="35" t="str">
        <f t="shared" si="0"/>
        <v/>
      </c>
      <c r="C33" s="36" t="str">
        <f t="shared" si="11"/>
        <v/>
      </c>
      <c r="D33" s="37" t="str">
        <f t="shared" si="12"/>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10"/>
        <v>0</v>
      </c>
    </row>
    <row r="34" spans="1:39" s="46" customFormat="1" ht="20.25" hidden="1" customHeight="1" x14ac:dyDescent="0.2">
      <c r="A34" s="34"/>
      <c r="B34" s="35" t="str">
        <f t="shared" si="0"/>
        <v/>
      </c>
      <c r="C34" s="36" t="str">
        <f t="shared" si="11"/>
        <v/>
      </c>
      <c r="D34" s="37" t="str">
        <f t="shared" si="12"/>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10"/>
        <v>0</v>
      </c>
    </row>
    <row r="35" spans="1:39" s="46" customFormat="1" ht="20.25" hidden="1" customHeight="1" x14ac:dyDescent="0.2">
      <c r="A35" s="34"/>
      <c r="B35" s="35" t="str">
        <f t="shared" si="0"/>
        <v/>
      </c>
      <c r="C35" s="36" t="str">
        <f t="shared" si="11"/>
        <v/>
      </c>
      <c r="D35" s="37" t="str">
        <f t="shared" si="12"/>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10"/>
        <v>0</v>
      </c>
    </row>
    <row r="36" spans="1:39" s="46" customFormat="1" ht="20.25" hidden="1" customHeight="1" x14ac:dyDescent="0.2">
      <c r="A36" s="34"/>
      <c r="B36" s="35" t="str">
        <f t="shared" si="0"/>
        <v/>
      </c>
      <c r="C36" s="36" t="str">
        <f t="shared" si="11"/>
        <v/>
      </c>
      <c r="D36" s="37" t="str">
        <f t="shared" si="12"/>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10"/>
        <v>0</v>
      </c>
    </row>
    <row r="37" spans="1:39" s="46" customFormat="1" ht="20.25" hidden="1" customHeight="1" x14ac:dyDescent="0.2">
      <c r="A37" s="34"/>
      <c r="B37" s="35" t="str">
        <f t="shared" si="0"/>
        <v/>
      </c>
      <c r="C37" s="36" t="str">
        <f t="shared" si="11"/>
        <v/>
      </c>
      <c r="D37" s="37" t="str">
        <f t="shared" si="12"/>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10"/>
        <v>0</v>
      </c>
    </row>
    <row r="38" spans="1:39" s="46" customFormat="1" ht="20.25" hidden="1" customHeight="1" x14ac:dyDescent="0.2">
      <c r="A38" s="34"/>
      <c r="B38" s="35" t="str">
        <f t="shared" si="0"/>
        <v/>
      </c>
      <c r="C38" s="36" t="str">
        <f t="shared" si="11"/>
        <v/>
      </c>
      <c r="D38" s="37" t="str">
        <f t="shared" si="12"/>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10"/>
        <v>0</v>
      </c>
    </row>
    <row r="39" spans="1:39" s="46" customFormat="1" ht="20.25" hidden="1" customHeight="1" x14ac:dyDescent="0.2">
      <c r="A39" s="34"/>
      <c r="B39" s="35" t="str">
        <f t="shared" si="0"/>
        <v/>
      </c>
      <c r="C39" s="36" t="str">
        <f t="shared" si="11"/>
        <v/>
      </c>
      <c r="D39" s="37" t="str">
        <f t="shared" si="12"/>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10"/>
        <v>0</v>
      </c>
    </row>
    <row r="40" spans="1:39" s="46" customFormat="1" ht="20.25" hidden="1" customHeight="1" x14ac:dyDescent="0.2">
      <c r="A40" s="34"/>
      <c r="B40" s="35" t="str">
        <f t="shared" si="0"/>
        <v/>
      </c>
      <c r="C40" s="36" t="str">
        <f t="shared" si="11"/>
        <v/>
      </c>
      <c r="D40" s="37" t="str">
        <f t="shared" si="12"/>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10"/>
        <v>0</v>
      </c>
    </row>
    <row r="41" spans="1:39" s="46" customFormat="1" ht="20.25" hidden="1" customHeight="1" x14ac:dyDescent="0.2">
      <c r="A41" s="34"/>
      <c r="B41" s="35" t="str">
        <f t="shared" si="0"/>
        <v/>
      </c>
      <c r="C41" s="36" t="str">
        <f t="shared" si="11"/>
        <v/>
      </c>
      <c r="D41" s="37" t="str">
        <f t="shared" si="12"/>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10"/>
        <v>0</v>
      </c>
    </row>
    <row r="42" spans="1:39" s="46" customFormat="1" ht="20.25" hidden="1" customHeight="1" x14ac:dyDescent="0.2">
      <c r="A42" s="34"/>
      <c r="B42" s="35" t="str">
        <f t="shared" si="0"/>
        <v/>
      </c>
      <c r="C42" s="36" t="str">
        <f t="shared" si="11"/>
        <v/>
      </c>
      <c r="D42" s="37" t="str">
        <f t="shared" si="12"/>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10"/>
        <v>0</v>
      </c>
    </row>
    <row r="43" spans="1:39" s="46" customFormat="1" ht="20.25" hidden="1" customHeight="1" x14ac:dyDescent="0.2">
      <c r="A43" s="34"/>
      <c r="B43" s="35" t="str">
        <f t="shared" si="0"/>
        <v/>
      </c>
      <c r="C43" s="36" t="str">
        <f t="shared" si="11"/>
        <v/>
      </c>
      <c r="D43" s="37" t="str">
        <f t="shared" si="12"/>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10"/>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3">IF(W44&lt;&gt;"","X","")</f>
        <v/>
      </c>
      <c r="V44" s="40" t="str">
        <f t="shared" si="13"/>
        <v/>
      </c>
      <c r="W44" s="40" t="str">
        <f t="shared" si="13"/>
        <v/>
      </c>
      <c r="X44" s="40" t="str">
        <f t="shared" si="13"/>
        <v/>
      </c>
      <c r="Y44" s="40" t="str">
        <f t="shared" si="13"/>
        <v/>
      </c>
      <c r="Z44" s="40" t="str">
        <f t="shared" si="13"/>
        <v/>
      </c>
      <c r="AA44" s="40" t="str">
        <f t="shared" si="13"/>
        <v/>
      </c>
      <c r="AB44" s="40" t="str">
        <f t="shared" si="13"/>
        <v/>
      </c>
      <c r="AC44" s="40" t="str">
        <f t="shared" si="13"/>
        <v/>
      </c>
      <c r="AD44" s="40" t="str">
        <f t="shared" si="13"/>
        <v/>
      </c>
      <c r="AE44" s="40" t="str">
        <f t="shared" si="13"/>
        <v/>
      </c>
      <c r="AF44" s="40" t="str">
        <f t="shared" si="13"/>
        <v/>
      </c>
      <c r="AG44" s="40" t="str">
        <f t="shared" si="13"/>
        <v/>
      </c>
      <c r="AH44" s="40" t="str">
        <f t="shared" si="13"/>
        <v/>
      </c>
      <c r="AI44" s="40" t="str">
        <f t="shared" si="13"/>
        <v/>
      </c>
      <c r="AJ44" s="40" t="str">
        <f t="shared" si="13"/>
        <v/>
      </c>
      <c r="AK44" s="40" t="str">
        <f t="shared" si="13"/>
        <v/>
      </c>
      <c r="AL44" s="40" t="str">
        <f t="shared" si="13"/>
        <v/>
      </c>
      <c r="AM44" s="40" t="str">
        <f t="shared" si="13"/>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42827.548550462961</v>
      </c>
      <c r="C46" s="58">
        <f>IF(O46&gt;0,"",X46)</f>
        <v>17.499999999999996</v>
      </c>
      <c r="D46" s="59"/>
      <c r="E46" s="60">
        <f>IF($O$46&gt;0,"-----",IF($L$5&lt;&gt;"",$L$5*E10,E10*$C$46))</f>
        <v>17.499999999999996</v>
      </c>
      <c r="F46" s="60">
        <f>IF($O$46&gt;0,"-----",IF($L$5&lt;&gt;"",$L$5*F10,F10*$C$46))</f>
        <v>34.999999999999993</v>
      </c>
      <c r="G46" s="60">
        <f>IF($O$46&gt;0,"-----",IF($L$5&lt;&gt;"",$L$5*G10,G10*$C$46))</f>
        <v>52.499999999999986</v>
      </c>
      <c r="H46" s="20"/>
      <c r="I46" s="17"/>
      <c r="J46" s="55" t="s">
        <v>29</v>
      </c>
      <c r="K46" s="61"/>
      <c r="L46" s="61"/>
      <c r="M46" s="61"/>
      <c r="N46" s="61"/>
      <c r="O46" s="62">
        <f>COUNTIF(O12:O43,"=St.")</f>
        <v>0</v>
      </c>
      <c r="P46" s="61"/>
      <c r="Q46" s="61"/>
      <c r="R46" s="9"/>
      <c r="X46" s="63">
        <f>SUM(X11:X45)</f>
        <v>17.499999999999996</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1.25" customHeight="1" x14ac:dyDescent="0.25">
      <c r="A54" s="77"/>
      <c r="B54" s="91" t="s">
        <v>80</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2.75" customHeight="1" x14ac:dyDescent="0.25">
      <c r="A57" s="77"/>
      <c r="B57" s="103" t="s">
        <v>88</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81</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82</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83</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84</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41.25" customHeight="1" x14ac:dyDescent="0.25">
      <c r="A102" s="74"/>
      <c r="B102" s="83" t="s">
        <v>33</v>
      </c>
      <c r="C102" s="90" t="s">
        <v>87</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40.5" customHeight="1" x14ac:dyDescent="0.25">
      <c r="A120" s="77"/>
      <c r="B120" s="103" t="s">
        <v>89</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T27:T44 S27:S43 J7:K16 L12:N16 J17:N43 P12:Q43 S12:T26">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1 O22:O43">
      <formula1>"kg,ltr,St."</formula1>
    </dataValidation>
    <dataValidation type="list" allowBlank="1" showInputMessage="1" showErrorMessage="1" sqref="Q12:Q21 Q2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2017-04-02T11:09:34Z</cp:lastPrinted>
  <dcterms:created xsi:type="dcterms:W3CDTF">2010-01-14T09:56:01Z</dcterms:created>
  <dcterms:modified xsi:type="dcterms:W3CDTF">2017-04-02T11:09:57Z</dcterms:modified>
</cp:coreProperties>
</file>