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Toastbrot\"/>
    </mc:Choice>
  </mc:AlternateContent>
  <bookViews>
    <workbookView xWindow="19665"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J57" i="2" l="1"/>
  <c r="J56" i="2" s="1"/>
  <c r="J58" i="2" s="1"/>
  <c r="J54" i="2" l="1"/>
  <c r="J53" i="2" s="1"/>
  <c r="J55" i="2" s="1"/>
  <c r="J61" i="2"/>
  <c r="J60" i="2"/>
  <c r="J59" i="2"/>
  <c r="J63" i="2" s="1"/>
  <c r="J66" i="2"/>
  <c r="J65" i="2"/>
  <c r="J76" i="2"/>
  <c r="J75" i="2"/>
  <c r="J74" i="2"/>
  <c r="J81" i="2"/>
  <c r="J80" i="2"/>
  <c r="J79" i="2"/>
  <c r="J98" i="2"/>
  <c r="J97" i="2"/>
  <c r="J96" i="2"/>
  <c r="J95" i="2"/>
  <c r="J117" i="2"/>
  <c r="J116" i="2"/>
  <c r="J115" i="2"/>
  <c r="J114" i="2"/>
  <c r="J111" i="2"/>
  <c r="J110" i="2"/>
  <c r="J112" i="2" s="1"/>
  <c r="J108" i="2"/>
  <c r="J107" i="2"/>
  <c r="J106" i="2"/>
  <c r="J105" i="2"/>
  <c r="J102" i="2"/>
  <c r="J101" i="2"/>
  <c r="J92" i="2"/>
  <c r="J91" i="2"/>
  <c r="J90" i="2"/>
  <c r="J87" i="2"/>
  <c r="J86" i="2"/>
  <c r="J85" i="2"/>
  <c r="J84" i="2"/>
  <c r="J120" i="2"/>
  <c r="J119" i="2" s="1"/>
  <c r="X12" i="2"/>
  <c r="X13" i="2"/>
  <c r="X14" i="2"/>
  <c r="X15" i="2"/>
  <c r="X17" i="2"/>
  <c r="X18" i="2"/>
  <c r="X19" i="2"/>
  <c r="X20" i="2"/>
  <c r="X21" i="2"/>
  <c r="X22" i="2"/>
  <c r="X23" i="2"/>
  <c r="X16" i="2"/>
  <c r="X24" i="2"/>
  <c r="X25" i="2"/>
  <c r="X27" i="2"/>
  <c r="X28" i="2"/>
  <c r="X29" i="2"/>
  <c r="X30" i="2"/>
  <c r="X31" i="2"/>
  <c r="X32" i="2"/>
  <c r="X33" i="2"/>
  <c r="X34" i="2"/>
  <c r="X35" i="2"/>
  <c r="X36" i="2"/>
  <c r="X37" i="2"/>
  <c r="X38" i="2"/>
  <c r="X39" i="2"/>
  <c r="X40" i="2"/>
  <c r="X41" i="2"/>
  <c r="X42" i="2"/>
  <c r="X43" i="2"/>
  <c r="X26" i="2"/>
  <c r="C23" i="2"/>
  <c r="D23" i="2"/>
  <c r="C16" i="2"/>
  <c r="D16"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7" i="2"/>
  <c r="D17" i="2"/>
  <c r="C18" i="2"/>
  <c r="D18" i="2"/>
  <c r="C19" i="2"/>
  <c r="D19" i="2"/>
  <c r="C20" i="2"/>
  <c r="D20" i="2"/>
  <c r="C21" i="2"/>
  <c r="D21" i="2"/>
  <c r="E47" i="2"/>
  <c r="O46" i="2"/>
  <c r="F47" i="2"/>
  <c r="G47" i="2"/>
  <c r="C22" i="2"/>
  <c r="B28" i="2"/>
  <c r="B29" i="2"/>
  <c r="B30" i="2"/>
  <c r="B31" i="2"/>
  <c r="B32" i="2"/>
  <c r="B33" i="2"/>
  <c r="B34" i="2"/>
  <c r="B35" i="2"/>
  <c r="B36" i="2"/>
  <c r="B37" i="2"/>
  <c r="B38" i="2"/>
  <c r="B39" i="2"/>
  <c r="B40" i="2"/>
  <c r="B41" i="2"/>
  <c r="B42" i="2"/>
  <c r="B43" i="2"/>
  <c r="B12" i="2"/>
  <c r="B13" i="2"/>
  <c r="B14" i="2"/>
  <c r="B15" i="2"/>
  <c r="B17" i="2"/>
  <c r="B18" i="2"/>
  <c r="B19" i="2"/>
  <c r="B20" i="2"/>
  <c r="B21" i="2"/>
  <c r="B22" i="2"/>
  <c r="B23" i="2"/>
  <c r="B16"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7" i="2"/>
  <c r="J18" i="2"/>
  <c r="J19" i="2"/>
  <c r="J20" i="2"/>
  <c r="D22" i="2"/>
  <c r="J22" i="2"/>
  <c r="J23" i="2"/>
  <c r="J16" i="2"/>
  <c r="J24" i="2"/>
  <c r="J25" i="2"/>
  <c r="J30" i="2"/>
  <c r="J31" i="2"/>
  <c r="J32" i="2"/>
  <c r="J33" i="2"/>
  <c r="J34" i="2"/>
  <c r="J35" i="2"/>
  <c r="J26" i="2"/>
  <c r="J36" i="2"/>
  <c r="J37" i="2"/>
  <c r="J21" i="2"/>
  <c r="J27" i="2"/>
  <c r="J28" i="2"/>
  <c r="J29" i="2"/>
  <c r="J38" i="2"/>
  <c r="J39" i="2"/>
  <c r="J40" i="2"/>
  <c r="J41" i="2"/>
  <c r="J42" i="2"/>
  <c r="J43" i="2"/>
  <c r="J62" i="2"/>
  <c r="J67" i="2"/>
  <c r="J71" i="2"/>
  <c r="J70" i="2"/>
  <c r="J12" i="2"/>
  <c r="B10" i="2"/>
  <c r="J89" i="2" l="1"/>
  <c r="J93" i="2" s="1"/>
  <c r="E26" i="2"/>
  <c r="J64" i="2"/>
  <c r="J68" i="2" s="1"/>
  <c r="J104" i="2"/>
  <c r="J109" i="2" s="1"/>
  <c r="J73" i="2"/>
  <c r="J77" i="2" s="1"/>
  <c r="E42" i="2"/>
  <c r="F16" i="2"/>
  <c r="F23" i="2"/>
  <c r="F39" i="2"/>
  <c r="F12" i="2"/>
  <c r="G14" i="2"/>
  <c r="G36" i="2"/>
  <c r="E34" i="2"/>
  <c r="F31" i="2"/>
  <c r="G28" i="2"/>
  <c r="F18" i="2"/>
  <c r="E33" i="2"/>
  <c r="E21" i="2"/>
  <c r="J94" i="2"/>
  <c r="J99" i="2" s="1"/>
  <c r="J83" i="2"/>
  <c r="J88" i="2" s="1"/>
  <c r="J100" i="2"/>
  <c r="J103" i="2" s="1"/>
  <c r="J113" i="2"/>
  <c r="J118" i="2" s="1"/>
  <c r="J78" i="2"/>
  <c r="J82" i="2" s="1"/>
  <c r="X46" i="2"/>
  <c r="C46" i="2" s="1"/>
  <c r="G46" i="2" s="1"/>
  <c r="J69" i="2"/>
  <c r="J72" i="2" s="1"/>
  <c r="E13" i="2"/>
  <c r="G42" i="2"/>
  <c r="E40" i="2"/>
  <c r="F37" i="2"/>
  <c r="G34" i="2"/>
  <c r="E32" i="2"/>
  <c r="F29" i="2"/>
  <c r="G26" i="2"/>
  <c r="E24" i="2"/>
  <c r="G21" i="2"/>
  <c r="E19" i="2"/>
  <c r="F15" i="2"/>
  <c r="G12" i="2"/>
  <c r="G27" i="2"/>
  <c r="F42" i="2"/>
  <c r="G39" i="2"/>
  <c r="E37" i="2"/>
  <c r="F34" i="2"/>
  <c r="G31" i="2"/>
  <c r="E29" i="2"/>
  <c r="F26" i="2"/>
  <c r="G16" i="2"/>
  <c r="F21" i="2"/>
  <c r="G18" i="2"/>
  <c r="E15" i="2"/>
  <c r="G41" i="2"/>
  <c r="E39" i="2"/>
  <c r="F36" i="2"/>
  <c r="G33" i="2"/>
  <c r="E31" i="2"/>
  <c r="F28" i="2"/>
  <c r="G25" i="2"/>
  <c r="E16" i="2"/>
  <c r="G20" i="2"/>
  <c r="E18" i="2"/>
  <c r="F14" i="2"/>
  <c r="G23" i="2"/>
  <c r="E23" i="2"/>
  <c r="F41" i="2"/>
  <c r="G38" i="2"/>
  <c r="E36" i="2"/>
  <c r="F33" i="2"/>
  <c r="G30" i="2"/>
  <c r="E28" i="2"/>
  <c r="F25" i="2"/>
  <c r="G22" i="2"/>
  <c r="F20" i="2"/>
  <c r="G17" i="2"/>
  <c r="E14" i="2"/>
  <c r="E12" i="2"/>
  <c r="F43" i="2"/>
  <c r="G40" i="2"/>
  <c r="E38" i="2"/>
  <c r="F35" i="2"/>
  <c r="G32" i="2"/>
  <c r="E30" i="2"/>
  <c r="F27" i="2"/>
  <c r="G24" i="2"/>
  <c r="E22" i="2"/>
  <c r="G19" i="2"/>
  <c r="E17" i="2"/>
  <c r="F13" i="2"/>
  <c r="G43" i="2"/>
  <c r="E41" i="2"/>
  <c r="F38" i="2"/>
  <c r="G35" i="2"/>
  <c r="F30" i="2"/>
  <c r="E25" i="2"/>
  <c r="F22" i="2"/>
  <c r="E20" i="2"/>
  <c r="F17" i="2"/>
  <c r="G13" i="2"/>
  <c r="E43" i="2"/>
  <c r="F40" i="2"/>
  <c r="G37" i="2"/>
  <c r="E35" i="2"/>
  <c r="F32" i="2"/>
  <c r="G29" i="2"/>
  <c r="E27" i="2"/>
  <c r="F24" i="2"/>
  <c r="F19"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<sst xmlns="http://schemas.openxmlformats.org/spreadsheetml/2006/main" count="186" uniqueCount="92">
  <si>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</si>
  <si>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</si>
  <si>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</si>
  <si>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</si>
  <si>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</si>
  <si>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</si>
  <si>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</si>
  <si>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</si>
  <si>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</si>
  <si>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</si>
  <si>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</si>
  <si>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</si>
  <si>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</si>
  <si>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</si>
  <si>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</si>
  <si>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</si>
  <si>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</si>
  <si>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</si>
  <si>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</si>
  <si>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</si>
  <si>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</si>
  <si>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</si>
  <si>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</si>
  <si>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</si>
  <si>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</si>
  <si>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</si>
  <si>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</si>
  <si>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</si>
  <si>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</si>
  <si>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</si>
  <si>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</si>
  <si>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</si>
  <si>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</si>
  <si>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</si>
  <si>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</si>
  <si>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</si>
  <si>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</si>
  <si>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</si>
  <si>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</si>
  <si>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</si>
  <si>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</si>
  <si>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</si>
  <si>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</si>
  <si>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</si>
  <si>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</si>
  <si>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</si>
  <si>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</si>
  <si>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</si>
  <si>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</si>
  <si>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</si>
  <si>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</si>
  <si>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</si>
  <si>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</si>
  <si>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</si>
  <si>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</si>
  <si>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</si>
  <si>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</si>
  <si>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</si>
  <si>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</si>
  <si>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</si>
  <si>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</si>
  <si>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</si>
  <si>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</si>
  <si>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</si>
  <si>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</si>
  <si>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</si>
  <si>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</si>
  <si>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</si>
  <si>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Sauerteig TA180</t>
  </si>
  <si>
    <t>o</t>
  </si>
  <si>
    <t>u</t>
  </si>
  <si>
    <t>Wasser</t>
  </si>
  <si>
    <t>Weizenmehl Type 550</t>
  </si>
  <si>
    <t>minimalback 0,5%</t>
  </si>
  <si>
    <t>Salz</t>
  </si>
  <si>
    <t>Zucker</t>
  </si>
  <si>
    <t>Butter</t>
  </si>
  <si>
    <t>Hefe (Menge nach Führung)</t>
  </si>
  <si>
    <t>Wasser ca.</t>
  </si>
  <si>
    <t>Milchpulver / Joghurtpulver</t>
  </si>
  <si>
    <t>8 Minuten</t>
  </si>
  <si>
    <t>4 Minuten (entsprechend auskneten)</t>
  </si>
  <si>
    <t>25°C</t>
  </si>
  <si>
    <t>15 - 20 Minuten</t>
  </si>
  <si>
    <t>Bohnenmehl enzymaktiv</t>
  </si>
  <si>
    <t>- das Bohnenmehl  sorgt für einen wolligen Teig und hellt die Krume auf.</t>
  </si>
  <si>
    <t>hell ausbacken, das Brot soll ja noch getoastet werden</t>
  </si>
  <si>
    <t>herrliches Frühstücksbrot</t>
  </si>
  <si>
    <t>Butter-Toast</t>
  </si>
  <si>
    <t>Am sinnvollsten in der 4-Pieces- , 10-Pieces- oder Twist-Methode aufarbeiten und in Kasten legen.</t>
  </si>
  <si>
    <t>- Buttermenge anpassen (5% bi 8%)
- Zucker durch Honig austauschen bzw. Menge nach Wunsch anpassen
- Ersetzen des eigenen Sauerteigs gegen 2-4% Apfelessig bzw. getrockneten Sauerteig oder Joghurtpulver verwenden, um wenigstens etwas Säure im Brot  zu haben, wenn es kein Roggenmehl im Teig sein soll.</t>
  </si>
  <si>
    <t>Roggenmehl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</si>
</sst>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42" fillId="20" borderId="20" xfId="0" applyFont="1" applyFill="1" applyBorder="1" applyAlignment="1">
      <alignment horizontal="lef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5">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88</v>
      </c>
      <c r="D3" s="95"/>
      <c r="E3" s="95"/>
      <c r="F3" s="95"/>
      <c r="G3" s="96"/>
      <c r="H3" s="8"/>
      <c r="L3" s="104" t="s">
        <v>31</v>
      </c>
      <c r="M3" s="104"/>
      <c r="O3" s="11">
        <v>10</v>
      </c>
      <c r="Q3" s="12" t="s">
        <v>34</v>
      </c>
    </row>
    <row r="4" spans="1:24" ht="5.25" customHeight="1" x14ac:dyDescent="0.2">
      <c r="A4" s="13"/>
      <c r="B4" s="86"/>
      <c r="G4" s="8"/>
      <c r="H4" s="8"/>
    </row>
    <row r="5" spans="1:24" ht="24.75" customHeight="1" x14ac:dyDescent="0.25">
      <c r="A5" s="13"/>
      <c r="B5" s="86"/>
      <c r="C5" s="87" t="s">
        <v>87</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Sauerteig TA180</v>
      </c>
      <c r="C12" s="36">
        <f t="shared" ref="C12:C21" si="1">IF(AND(L12&lt;&gt;"",M12&lt;&gt;""),M12,"")</f>
        <v>0.9</v>
      </c>
      <c r="D12" s="37" t="str">
        <f t="shared" ref="D12:D21" si="2">IF(AND(O12&lt;&gt;"",M12&lt;&gt;""),$O12,"")</f>
        <v>kg</v>
      </c>
      <c r="E12" s="38">
        <f t="shared" ref="E12:G43" si="3">IF(AND($L$5&gt;0,$O$46&gt;0),"-----",IF($C12&lt;&gt;"",IF($M12&lt;$O$3,$C12*E$47,ROUND($C12*E$47,2)),""))</f>
        <v>0.9</v>
      </c>
      <c r="F12" s="38">
        <f t="shared" si="3"/>
        <v>1.8</v>
      </c>
      <c r="G12" s="38">
        <f t="shared" si="3"/>
        <v>2.7</v>
      </c>
      <c r="H12" s="34"/>
      <c r="I12" s="39"/>
      <c r="J12" s="40" t="str">
        <f>IF(L12&lt;&gt;"","X","")</f>
        <v>X</v>
      </c>
      <c r="K12" s="41" t="s">
        <v>55</v>
      </c>
      <c r="L12" s="42" t="s">
        <v>68</v>
      </c>
      <c r="M12" s="43">
        <v>0.9</v>
      </c>
      <c r="N12" s="39"/>
      <c r="O12" s="44" t="s">
        <v>7</v>
      </c>
      <c r="P12" s="39"/>
      <c r="Q12" s="45" t="s">
        <v>69</v>
      </c>
      <c r="R12" s="39"/>
      <c r="S12" s="42"/>
      <c r="T12" s="33"/>
      <c r="W12" s="46" t="s">
        <v>7</v>
      </c>
      <c r="X12" s="47">
        <f t="shared" ref="X12:X25" si="4">IF(AND(Q12&lt;&gt;"o",Q12&lt;&gt;"o2",Q12&lt;&gt;"o3"),M12,0)</f>
        <v>0</v>
      </c>
    </row>
    <row r="13" spans="1:24" s="46" customFormat="1" ht="20.25" customHeight="1" x14ac:dyDescent="0.2">
      <c r="A13" s="34"/>
      <c r="B13" s="35" t="str">
        <f t="shared" si="0"/>
        <v xml:space="preserve">     Roggenmehl Type</v>
      </c>
      <c r="C13" s="36">
        <f t="shared" si="1"/>
        <v>0.5</v>
      </c>
      <c r="D13" s="37" t="str">
        <f t="shared" si="2"/>
        <v>kg</v>
      </c>
      <c r="E13" s="38">
        <f t="shared" si="3"/>
        <v>0.5</v>
      </c>
      <c r="F13" s="38">
        <f t="shared" si="3"/>
        <v>1</v>
      </c>
      <c r="G13" s="38">
        <f t="shared" si="3"/>
        <v>1.5</v>
      </c>
      <c r="H13" s="34"/>
      <c r="I13" s="39"/>
      <c r="J13" s="40" t="str">
        <f t="shared" ref="J13:J43" si="5">IF(L13&lt;&gt;"","X","")</f>
        <v>X</v>
      </c>
      <c r="K13" s="41" t="s">
        <v>55</v>
      </c>
      <c r="L13" s="42" t="s">
        <v>91</v>
      </c>
      <c r="M13" s="43">
        <v>0.5</v>
      </c>
      <c r="N13" s="39"/>
      <c r="O13" s="44" t="s">
        <v>7</v>
      </c>
      <c r="P13" s="39"/>
      <c r="Q13" s="45" t="s">
        <v>70</v>
      </c>
      <c r="R13" s="39"/>
      <c r="S13" s="42"/>
      <c r="T13" s="33"/>
      <c r="W13" s="46" t="s">
        <v>7</v>
      </c>
      <c r="X13" s="47">
        <f t="shared" si="4"/>
        <v>0.5</v>
      </c>
    </row>
    <row r="14" spans="1:24" s="46" customFormat="1" ht="20.25" customHeight="1" x14ac:dyDescent="0.2">
      <c r="A14" s="34"/>
      <c r="B14" s="35" t="str">
        <f t="shared" si="0"/>
        <v xml:space="preserve">     Wasser</v>
      </c>
      <c r="C14" s="36">
        <f t="shared" si="1"/>
        <v>0.4</v>
      </c>
      <c r="D14" s="37" t="str">
        <f t="shared" si="2"/>
        <v>kg</v>
      </c>
      <c r="E14" s="38">
        <f t="shared" si="3"/>
        <v>0.4</v>
      </c>
      <c r="F14" s="38">
        <f t="shared" si="3"/>
        <v>0.8</v>
      </c>
      <c r="G14" s="38">
        <f t="shared" si="3"/>
        <v>1.2000000000000002</v>
      </c>
      <c r="H14" s="34"/>
      <c r="I14" s="39"/>
      <c r="J14" s="40" t="str">
        <f t="shared" si="5"/>
        <v>X</v>
      </c>
      <c r="K14" s="41" t="s">
        <v>55</v>
      </c>
      <c r="L14" s="42" t="s">
        <v>71</v>
      </c>
      <c r="M14" s="43">
        <v>0.4</v>
      </c>
      <c r="N14" s="39"/>
      <c r="O14" s="44" t="s">
        <v>7</v>
      </c>
      <c r="P14" s="39"/>
      <c r="Q14" s="45" t="s">
        <v>70</v>
      </c>
      <c r="R14" s="39"/>
      <c r="S14" s="42"/>
      <c r="T14" s="33"/>
      <c r="W14" s="46" t="s">
        <v>7</v>
      </c>
      <c r="X14" s="47">
        <f t="shared" si="4"/>
        <v>0.4</v>
      </c>
    </row>
    <row r="15" spans="1:24" s="46" customFormat="1" ht="20.25" customHeight="1" x14ac:dyDescent="0.2">
      <c r="A15" s="34"/>
      <c r="B15" s="35" t="str">
        <f t="shared" si="0"/>
        <v>Weizenmehl Type 550</v>
      </c>
      <c r="C15" s="36">
        <f t="shared" si="1"/>
        <v>9.5</v>
      </c>
      <c r="D15" s="37" t="str">
        <f t="shared" si="2"/>
        <v>kg</v>
      </c>
      <c r="E15" s="38">
        <f t="shared" si="3"/>
        <v>9.5</v>
      </c>
      <c r="F15" s="38">
        <f t="shared" si="3"/>
        <v>19</v>
      </c>
      <c r="G15" s="38">
        <f t="shared" si="3"/>
        <v>28.5</v>
      </c>
      <c r="H15" s="34"/>
      <c r="I15" s="39"/>
      <c r="J15" s="40" t="str">
        <f t="shared" si="5"/>
        <v>X</v>
      </c>
      <c r="K15" s="41" t="s">
        <v>55</v>
      </c>
      <c r="L15" s="42" t="s">
        <v>72</v>
      </c>
      <c r="M15" s="43">
        <v>9.5</v>
      </c>
      <c r="N15" s="39"/>
      <c r="O15" s="44" t="s">
        <v>7</v>
      </c>
      <c r="P15" s="39"/>
      <c r="Q15" s="45"/>
      <c r="R15" s="39"/>
      <c r="S15" s="42"/>
      <c r="T15" s="33"/>
      <c r="W15" s="46" t="s">
        <v>7</v>
      </c>
      <c r="X15" s="47">
        <f t="shared" si="4"/>
        <v>9.5</v>
      </c>
    </row>
    <row r="16" spans="1:24" s="46" customFormat="1" ht="20.25" customHeight="1" x14ac:dyDescent="0.2">
      <c r="A16" s="34"/>
      <c r="B16" s="35" t="str">
        <f>IF(L16="","",IF(OR(Q16="U",Q16="O2"),"     "&amp;L16,IF(OR(Q16="U2",Q16="O3"),"         "&amp;L16,IF(Q16="U3","            "&amp;L16,L16))))</f>
        <v>Bohnenmehl enzymaktiv</v>
      </c>
      <c r="C16" s="36">
        <f>IF(AND(L16&lt;&gt;"",M16&lt;&gt;""),M16,"")</f>
        <v>0.05</v>
      </c>
      <c r="D16" s="37" t="str">
        <f>IF(AND(O16&lt;&gt;"",M16&lt;&gt;""),$O16,"")</f>
        <v>kg</v>
      </c>
      <c r="E16" s="38">
        <f t="shared" si="3"/>
        <v>0.05</v>
      </c>
      <c r="F16" s="38">
        <f t="shared" si="3"/>
        <v>0.1</v>
      </c>
      <c r="G16" s="38">
        <f t="shared" si="3"/>
        <v>0.15000000000000002</v>
      </c>
      <c r="H16" s="34"/>
      <c r="I16" s="39"/>
      <c r="J16" s="40" t="str">
        <f>IF(L16&lt;&gt;"","X","")</f>
        <v>X</v>
      </c>
      <c r="K16" s="41" t="s">
        <v>55</v>
      </c>
      <c r="L16" s="42" t="s">
        <v>84</v>
      </c>
      <c r="M16" s="43">
        <v>0.05</v>
      </c>
      <c r="N16" s="39"/>
      <c r="O16" s="44" t="s">
        <v>7</v>
      </c>
      <c r="P16" s="39"/>
      <c r="Q16" s="45"/>
      <c r="R16" s="39"/>
      <c r="S16" s="42"/>
      <c r="T16" s="33"/>
      <c r="W16" s="46" t="s">
        <v>7</v>
      </c>
      <c r="X16" s="47">
        <f>IF(AND(Q16&lt;&gt;"o",Q16&lt;&gt;"o2",Q16&lt;&gt;"o3"),M16,0)</f>
        <v>0.05</v>
      </c>
    </row>
    <row r="17" spans="1:24" s="46" customFormat="1" ht="20.25" customHeight="1" x14ac:dyDescent="0.2">
      <c r="A17" s="34"/>
      <c r="B17" s="35" t="str">
        <f t="shared" si="0"/>
        <v>minimalback 0,5%</v>
      </c>
      <c r="C17" s="36">
        <f t="shared" si="1"/>
        <v>0.01</v>
      </c>
      <c r="D17" s="37" t="str">
        <f t="shared" si="2"/>
        <v>kg</v>
      </c>
      <c r="E17" s="38">
        <f t="shared" si="3"/>
        <v>0.01</v>
      </c>
      <c r="F17" s="38">
        <f t="shared" si="3"/>
        <v>0.02</v>
      </c>
      <c r="G17" s="38">
        <f t="shared" si="3"/>
        <v>0.03</v>
      </c>
      <c r="H17" s="34"/>
      <c r="I17" s="39"/>
      <c r="J17" s="40" t="str">
        <f t="shared" si="5"/>
        <v>X</v>
      </c>
      <c r="K17" s="41" t="s">
        <v>55</v>
      </c>
      <c r="L17" s="42" t="s">
        <v>73</v>
      </c>
      <c r="M17" s="43">
        <v>0.01</v>
      </c>
      <c r="N17" s="39"/>
      <c r="O17" s="44" t="s">
        <v>7</v>
      </c>
      <c r="P17" s="39"/>
      <c r="Q17" s="45"/>
      <c r="R17" s="39"/>
      <c r="S17" s="42"/>
      <c r="T17" s="33"/>
      <c r="W17" s="46" t="s">
        <v>7</v>
      </c>
      <c r="X17" s="47">
        <f t="shared" si="4"/>
        <v>0.01</v>
      </c>
    </row>
    <row r="18" spans="1:24" s="46" customFormat="1" ht="20.25" customHeight="1" x14ac:dyDescent="0.2">
      <c r="A18" s="34"/>
      <c r="B18" s="35" t="str">
        <f t="shared" si="0"/>
        <v>Salz</v>
      </c>
      <c r="C18" s="36">
        <f t="shared" si="1"/>
        <v>0.22</v>
      </c>
      <c r="D18" s="37" t="str">
        <f t="shared" si="2"/>
        <v>kg</v>
      </c>
      <c r="E18" s="38">
        <f t="shared" si="3"/>
        <v>0.22</v>
      </c>
      <c r="F18" s="38">
        <f t="shared" si="3"/>
        <v>0.44</v>
      </c>
      <c r="G18" s="38">
        <f t="shared" si="3"/>
        <v>0.66</v>
      </c>
      <c r="H18" s="34"/>
      <c r="I18" s="39"/>
      <c r="J18" s="40" t="str">
        <f t="shared" si="5"/>
        <v>X</v>
      </c>
      <c r="K18" s="41" t="s">
        <v>55</v>
      </c>
      <c r="L18" s="42" t="s">
        <v>74</v>
      </c>
      <c r="M18" s="43">
        <v>0.22</v>
      </c>
      <c r="N18" s="39"/>
      <c r="O18" s="44" t="s">
        <v>7</v>
      </c>
      <c r="P18" s="39"/>
      <c r="Q18" s="45"/>
      <c r="R18" s="39"/>
      <c r="S18" s="42"/>
      <c r="T18" s="33"/>
      <c r="W18" s="46" t="s">
        <v>7</v>
      </c>
      <c r="X18" s="47">
        <f t="shared" si="4"/>
        <v>0.22</v>
      </c>
    </row>
    <row r="19" spans="1:24" s="46" customFormat="1" ht="20.25" customHeight="1" x14ac:dyDescent="0.2">
      <c r="A19" s="34"/>
      <c r="B19" s="35" t="str">
        <f t="shared" si="0"/>
        <v>Milchpulver / Joghurtpulver</v>
      </c>
      <c r="C19" s="36">
        <f t="shared" si="1"/>
        <v>0.5</v>
      </c>
      <c r="D19" s="37" t="str">
        <f t="shared" si="2"/>
        <v>kg</v>
      </c>
      <c r="E19" s="38">
        <f t="shared" si="3"/>
        <v>0.5</v>
      </c>
      <c r="F19" s="38">
        <f t="shared" si="3"/>
        <v>1</v>
      </c>
      <c r="G19" s="38">
        <f t="shared" si="3"/>
        <v>1.5</v>
      </c>
      <c r="H19" s="34"/>
      <c r="I19" s="39"/>
      <c r="J19" s="40" t="str">
        <f t="shared" si="5"/>
        <v>X</v>
      </c>
      <c r="K19" s="41" t="s">
        <v>55</v>
      </c>
      <c r="L19" s="42" t="s">
        <v>79</v>
      </c>
      <c r="M19" s="43">
        <v>0.5</v>
      </c>
      <c r="N19" s="39"/>
      <c r="O19" s="44" t="s">
        <v>7</v>
      </c>
      <c r="P19" s="39"/>
      <c r="Q19" s="45"/>
      <c r="R19" s="39"/>
      <c r="S19" s="42"/>
      <c r="T19" s="33"/>
      <c r="W19" s="46" t="s">
        <v>7</v>
      </c>
      <c r="X19" s="47">
        <f t="shared" si="4"/>
        <v>0.5</v>
      </c>
    </row>
    <row r="20" spans="1:24" s="46" customFormat="1" ht="20.25" customHeight="1" x14ac:dyDescent="0.2">
      <c r="A20" s="34"/>
      <c r="B20" s="35" t="str">
        <f t="shared" si="0"/>
        <v>Zucker</v>
      </c>
      <c r="C20" s="36">
        <f t="shared" si="1"/>
        <v>0.2</v>
      </c>
      <c r="D20" s="37" t="str">
        <f t="shared" si="2"/>
        <v>kg</v>
      </c>
      <c r="E20" s="38">
        <f t="shared" si="3"/>
        <v>0.2</v>
      </c>
      <c r="F20" s="38">
        <f t="shared" si="3"/>
        <v>0.4</v>
      </c>
      <c r="G20" s="38">
        <f t="shared" si="3"/>
        <v>0.60000000000000009</v>
      </c>
      <c r="H20" s="34"/>
      <c r="I20" s="39"/>
      <c r="J20" s="40" t="str">
        <f t="shared" si="5"/>
        <v>X</v>
      </c>
      <c r="K20" s="41" t="s">
        <v>55</v>
      </c>
      <c r="L20" s="42" t="s">
        <v>75</v>
      </c>
      <c r="M20" s="43">
        <v>0.2</v>
      </c>
      <c r="N20" s="39"/>
      <c r="O20" s="44" t="s">
        <v>7</v>
      </c>
      <c r="P20" s="39"/>
      <c r="Q20" s="45"/>
      <c r="R20" s="39"/>
      <c r="S20" s="42"/>
      <c r="T20" s="33"/>
      <c r="W20" s="46" t="s">
        <v>7</v>
      </c>
      <c r="X20" s="47">
        <f t="shared" si="4"/>
        <v>0.2</v>
      </c>
    </row>
    <row r="21" spans="1:24" s="46" customFormat="1" ht="20.25" customHeight="1" x14ac:dyDescent="0.2">
      <c r="A21" s="34"/>
      <c r="B21" s="35" t="str">
        <f t="shared" si="0"/>
        <v>Butter</v>
      </c>
      <c r="C21" s="36">
        <f t="shared" si="1"/>
        <v>0.7</v>
      </c>
      <c r="D21" s="37" t="str">
        <f t="shared" si="2"/>
        <v>kg</v>
      </c>
      <c r="E21" s="38">
        <f t="shared" si="3"/>
        <v>0.7</v>
      </c>
      <c r="F21" s="38">
        <f t="shared" si="3"/>
        <v>1.4</v>
      </c>
      <c r="G21" s="38">
        <f t="shared" si="3"/>
        <v>2.0999999999999996</v>
      </c>
      <c r="H21" s="34"/>
      <c r="I21" s="39"/>
      <c r="J21" s="40" t="str">
        <f>IF(L21&lt;&gt;"","X","")</f>
        <v>X</v>
      </c>
      <c r="K21" s="41" t="s">
        <v>55</v>
      </c>
      <c r="L21" s="42" t="s">
        <v>76</v>
      </c>
      <c r="M21" s="43">
        <v>0.7</v>
      </c>
      <c r="N21" s="39"/>
      <c r="O21" s="44" t="s">
        <v>7</v>
      </c>
      <c r="P21" s="39"/>
      <c r="Q21" s="45"/>
      <c r="R21" s="39"/>
      <c r="S21" s="42"/>
      <c r="T21" s="33"/>
      <c r="W21" s="46" t="s">
        <v>7</v>
      </c>
      <c r="X21" s="47">
        <f t="shared" si="4"/>
        <v>0.7</v>
      </c>
    </row>
    <row r="22" spans="1:24" s="46" customFormat="1" ht="20.25" customHeight="1" x14ac:dyDescent="0.2">
      <c r="A22" s="34"/>
      <c r="B22" s="35" t="str">
        <f t="shared" si="0"/>
        <v>Hefe (Menge nach Führung)</v>
      </c>
      <c r="C22" s="36">
        <f t="shared" ref="C22:C30" si="6">IF(AND(L22&lt;&gt;"",M22&lt;&gt;""),M22,"")</f>
        <v>0.25</v>
      </c>
      <c r="D22" s="37" t="str">
        <f t="shared" ref="D22:D30" si="7">IF(AND(O22&lt;&gt;"",M22&lt;&gt;""),$O22,"")</f>
        <v>kg</v>
      </c>
      <c r="E22" s="38">
        <f t="shared" si="3"/>
        <v>0.25</v>
      </c>
      <c r="F22" s="38">
        <f t="shared" si="3"/>
        <v>0.5</v>
      </c>
      <c r="G22" s="38">
        <f t="shared" si="3"/>
        <v>0.75</v>
      </c>
      <c r="H22" s="34"/>
      <c r="I22" s="39"/>
      <c r="J22" s="40" t="str">
        <f t="shared" si="5"/>
        <v>X</v>
      </c>
      <c r="K22" s="41" t="s">
        <v>55</v>
      </c>
      <c r="L22" s="42" t="s">
        <v>77</v>
      </c>
      <c r="M22" s="43">
        <v>0.25</v>
      </c>
      <c r="N22" s="39"/>
      <c r="O22" s="44" t="s">
        <v>7</v>
      </c>
      <c r="P22" s="39"/>
      <c r="Q22" s="45"/>
      <c r="R22" s="39"/>
      <c r="S22" s="42"/>
      <c r="T22" s="33"/>
      <c r="W22" s="46" t="s">
        <v>7</v>
      </c>
      <c r="X22" s="47">
        <f t="shared" si="4"/>
        <v>0.25</v>
      </c>
    </row>
    <row r="23" spans="1:24" s="46" customFormat="1" ht="20.25" customHeight="1" x14ac:dyDescent="0.2">
      <c r="A23" s="34"/>
      <c r="B23" s="35" t="str">
        <f t="shared" si="0"/>
        <v>Wasser ca.</v>
      </c>
      <c r="C23" s="36">
        <f t="shared" si="6"/>
        <v>5.3</v>
      </c>
      <c r="D23" s="37" t="str">
        <f t="shared" si="7"/>
        <v>kg</v>
      </c>
      <c r="E23" s="38">
        <f t="shared" si="3"/>
        <v>5.3</v>
      </c>
      <c r="F23" s="38">
        <f t="shared" si="3"/>
        <v>10.6</v>
      </c>
      <c r="G23" s="38">
        <f t="shared" si="3"/>
        <v>15.899999999999999</v>
      </c>
      <c r="H23" s="34"/>
      <c r="I23" s="39"/>
      <c r="J23" s="40" t="str">
        <f t="shared" si="5"/>
        <v>X</v>
      </c>
      <c r="K23" s="41" t="s">
        <v>55</v>
      </c>
      <c r="L23" s="42" t="s">
        <v>78</v>
      </c>
      <c r="M23" s="43">
        <v>5.3</v>
      </c>
      <c r="N23" s="39"/>
      <c r="O23" s="44" t="s">
        <v>7</v>
      </c>
      <c r="P23" s="39"/>
      <c r="Q23" s="45"/>
      <c r="R23" s="39"/>
      <c r="S23" s="42"/>
      <c r="T23" s="33"/>
      <c r="W23" s="46" t="s">
        <v>7</v>
      </c>
      <c r="X23" s="47">
        <f t="shared" si="4"/>
        <v>5.3</v>
      </c>
    </row>
    <row r="24" spans="1:24" s="46" customFormat="1" ht="20.25" hidden="1" customHeight="1" x14ac:dyDescent="0.2">
      <c r="A24" s="34"/>
      <c r="B24" s="35" t="str">
        <f t="shared" si="0"/>
        <v/>
      </c>
      <c r="C24" s="36" t="str">
        <f t="shared" si="6"/>
        <v/>
      </c>
      <c r="D24" s="37" t="str">
        <f t="shared" si="7"/>
        <v/>
      </c>
      <c r="E24" s="38" t="str">
        <f t="shared" si="3"/>
        <v/>
      </c>
      <c r="F24" s="38" t="str">
        <f t="shared" si="3"/>
        <v/>
      </c>
      <c r="G24" s="38" t="str">
        <f t="shared" si="3"/>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3"/>
        <v/>
      </c>
      <c r="F25" s="38" t="str">
        <f t="shared" si="3"/>
        <v/>
      </c>
      <c r="G25" s="38" t="str">
        <f t="shared" si="3"/>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 t="shared" ref="X27:X43" si="8">IF(AND(Q27&lt;&gt;"o",Q27&lt;&gt;"o2",Q27&lt;&gt;"o3"),M27,0)</f>
        <v>0</v>
      </c>
    </row>
    <row r="28" spans="1:24" s="46" customFormat="1" ht="20.25" hidden="1" customHeight="1" x14ac:dyDescent="0.2">
      <c r="A28" s="34"/>
      <c r="B28" s="35" t="str">
        <f t="shared" si="0"/>
        <v/>
      </c>
      <c r="C28" s="36" t="str">
        <f t="shared" si="6"/>
        <v/>
      </c>
      <c r="D28" s="37" t="str">
        <f t="shared" si="7"/>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 t="shared" si="8"/>
        <v>0</v>
      </c>
    </row>
    <row r="29" spans="1:24" s="46" customFormat="1" ht="20.25" hidden="1" customHeight="1" x14ac:dyDescent="0.2">
      <c r="A29" s="34"/>
      <c r="B29" s="35" t="str">
        <f t="shared" si="0"/>
        <v/>
      </c>
      <c r="C29" s="36" t="str">
        <f t="shared" si="6"/>
        <v/>
      </c>
      <c r="D29" s="37" t="str">
        <f t="shared" si="7"/>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 t="shared" si="8"/>
        <v>0</v>
      </c>
    </row>
    <row r="30" spans="1:24" s="46" customFormat="1" ht="20.25" hidden="1" customHeight="1" x14ac:dyDescent="0.2">
      <c r="A30" s="34"/>
      <c r="B30" s="35" t="str">
        <f t="shared" si="0"/>
        <v/>
      </c>
      <c r="C30" s="36" t="str">
        <f t="shared" si="6"/>
        <v/>
      </c>
      <c r="D30" s="37" t="str">
        <f t="shared" si="7"/>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8"/>
        <v>0</v>
      </c>
    </row>
    <row r="31" spans="1:24" s="46" customFormat="1" ht="20.25" hidden="1" customHeight="1" x14ac:dyDescent="0.2">
      <c r="A31" s="34"/>
      <c r="B31" s="35" t="str">
        <f t="shared" si="0"/>
        <v/>
      </c>
      <c r="C31" s="36" t="str">
        <f t="shared" ref="C31:C43" si="9">IF(AND(L31&lt;&gt;"",M31&lt;&gt;""),M31,"")</f>
        <v/>
      </c>
      <c r="D31" s="37" t="str">
        <f t="shared" ref="D31:D43" si="10">IF(AND(O31&lt;&gt;"",M31&lt;&gt;""),$O31,"")</f>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8"/>
        <v>0</v>
      </c>
    </row>
    <row r="32" spans="1:24" s="46" customFormat="1" ht="20.25" hidden="1" customHeight="1" x14ac:dyDescent="0.2">
      <c r="A32" s="34"/>
      <c r="B32" s="35" t="str">
        <f t="shared" si="0"/>
        <v/>
      </c>
      <c r="C32" s="36" t="str">
        <f t="shared" si="9"/>
        <v/>
      </c>
      <c r="D32" s="37" t="str">
        <f t="shared" si="10"/>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8"/>
        <v>0</v>
      </c>
    </row>
    <row r="33" spans="1:39" s="46" customFormat="1" ht="20.25" hidden="1" customHeight="1" x14ac:dyDescent="0.2">
      <c r="A33" s="34"/>
      <c r="B33" s="35" t="str">
        <f t="shared" si="0"/>
        <v/>
      </c>
      <c r="C33" s="36" t="str">
        <f t="shared" si="9"/>
        <v/>
      </c>
      <c r="D33" s="37" t="str">
        <f t="shared" si="10"/>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8"/>
        <v>0</v>
      </c>
    </row>
    <row r="34" spans="1:39" s="46" customFormat="1" ht="20.25" hidden="1" customHeight="1" x14ac:dyDescent="0.2">
      <c r="A34" s="34"/>
      <c r="B34" s="35" t="str">
        <f t="shared" si="0"/>
        <v/>
      </c>
      <c r="C34" s="36" t="str">
        <f t="shared" si="9"/>
        <v/>
      </c>
      <c r="D34" s="37" t="str">
        <f t="shared" si="10"/>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8"/>
        <v>0</v>
      </c>
    </row>
    <row r="35" spans="1:39" s="46" customFormat="1" ht="20.25" hidden="1" customHeight="1" x14ac:dyDescent="0.2">
      <c r="A35" s="34"/>
      <c r="B35" s="35" t="str">
        <f t="shared" si="0"/>
        <v/>
      </c>
      <c r="C35" s="36" t="str">
        <f t="shared" si="9"/>
        <v/>
      </c>
      <c r="D35" s="37" t="str">
        <f t="shared" si="10"/>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8"/>
        <v>0</v>
      </c>
    </row>
    <row r="36" spans="1:39" s="46" customFormat="1" ht="20.25" hidden="1" customHeight="1" x14ac:dyDescent="0.2">
      <c r="A36" s="34"/>
      <c r="B36" s="35" t="str">
        <f t="shared" si="0"/>
        <v/>
      </c>
      <c r="C36" s="36" t="str">
        <f t="shared" si="9"/>
        <v/>
      </c>
      <c r="D36" s="37" t="str">
        <f t="shared" si="10"/>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8"/>
        <v>0</v>
      </c>
    </row>
    <row r="37" spans="1:39" s="46" customFormat="1" ht="20.25" hidden="1" customHeight="1" x14ac:dyDescent="0.2">
      <c r="A37" s="34"/>
      <c r="B37" s="35" t="str">
        <f t="shared" si="0"/>
        <v/>
      </c>
      <c r="C37" s="36" t="str">
        <f t="shared" si="9"/>
        <v/>
      </c>
      <c r="D37" s="37" t="str">
        <f t="shared" si="10"/>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8"/>
        <v>0</v>
      </c>
    </row>
    <row r="38" spans="1:39" s="46" customFormat="1" ht="20.25" hidden="1" customHeight="1" x14ac:dyDescent="0.2">
      <c r="A38" s="34"/>
      <c r="B38" s="35" t="str">
        <f t="shared" si="0"/>
        <v/>
      </c>
      <c r="C38" s="36" t="str">
        <f t="shared" si="9"/>
        <v/>
      </c>
      <c r="D38" s="37" t="str">
        <f t="shared" si="10"/>
        <v/>
      </c>
      <c r="E38" s="38" t="str">
        <f t="shared" si="3"/>
        <v/>
      </c>
      <c r="F38" s="38" t="str">
        <f t="shared" si="3"/>
        <v/>
      </c>
      <c r="G38" s="38" t="str">
        <f t="shared" si="3"/>
        <v/>
      </c>
      <c r="H38" s="34"/>
      <c r="I38" s="39"/>
      <c r="J38" s="40" t="str">
        <f t="shared" si="5"/>
        <v/>
      </c>
      <c r="K38" s="41" t="s">
        <v>55</v>
      </c>
      <c r="L38" s="42"/>
      <c r="M38" s="43"/>
      <c r="N38" s="39"/>
      <c r="O38" s="44"/>
      <c r="P38" s="39"/>
      <c r="Q38" s="45"/>
      <c r="R38" s="39"/>
      <c r="S38" s="42"/>
      <c r="T38" s="33"/>
      <c r="W38" s="46" t="s">
        <v>7</v>
      </c>
      <c r="X38" s="47">
        <f t="shared" si="8"/>
        <v>0</v>
      </c>
    </row>
    <row r="39" spans="1:39" s="46" customFormat="1" ht="20.25" hidden="1" customHeight="1" x14ac:dyDescent="0.2">
      <c r="A39" s="34"/>
      <c r="B39" s="35" t="str">
        <f t="shared" si="0"/>
        <v/>
      </c>
      <c r="C39" s="36" t="str">
        <f t="shared" si="9"/>
        <v/>
      </c>
      <c r="D39" s="37" t="str">
        <f t="shared" si="10"/>
        <v/>
      </c>
      <c r="E39" s="38" t="str">
        <f t="shared" si="3"/>
        <v/>
      </c>
      <c r="F39" s="38" t="str">
        <f t="shared" si="3"/>
        <v/>
      </c>
      <c r="G39" s="38" t="str">
        <f t="shared" si="3"/>
        <v/>
      </c>
      <c r="H39" s="34"/>
      <c r="I39" s="39"/>
      <c r="J39" s="40" t="str">
        <f t="shared" si="5"/>
        <v/>
      </c>
      <c r="K39" s="41" t="s">
        <v>55</v>
      </c>
      <c r="L39" s="42"/>
      <c r="M39" s="43"/>
      <c r="N39" s="39"/>
      <c r="O39" s="44"/>
      <c r="P39" s="39"/>
      <c r="Q39" s="45"/>
      <c r="R39" s="39"/>
      <c r="S39" s="42"/>
      <c r="T39" s="33"/>
      <c r="W39" s="46" t="s">
        <v>7</v>
      </c>
      <c r="X39" s="47">
        <f t="shared" si="8"/>
        <v>0</v>
      </c>
    </row>
    <row r="40" spans="1:39" s="46" customFormat="1" ht="20.25" hidden="1" customHeight="1" x14ac:dyDescent="0.2">
      <c r="A40" s="34"/>
      <c r="B40" s="35" t="str">
        <f t="shared" si="0"/>
        <v/>
      </c>
      <c r="C40" s="36" t="str">
        <f t="shared" si="9"/>
        <v/>
      </c>
      <c r="D40" s="37" t="str">
        <f t="shared" si="10"/>
        <v/>
      </c>
      <c r="E40" s="38" t="str">
        <f t="shared" si="3"/>
        <v/>
      </c>
      <c r="F40" s="38" t="str">
        <f t="shared" si="3"/>
        <v/>
      </c>
      <c r="G40" s="38" t="str">
        <f t="shared" si="3"/>
        <v/>
      </c>
      <c r="H40" s="34"/>
      <c r="I40" s="39"/>
      <c r="J40" s="40" t="str">
        <f t="shared" si="5"/>
        <v/>
      </c>
      <c r="K40" s="41" t="s">
        <v>55</v>
      </c>
      <c r="L40" s="42"/>
      <c r="M40" s="43"/>
      <c r="N40" s="39"/>
      <c r="O40" s="44"/>
      <c r="P40" s="39"/>
      <c r="Q40" s="45"/>
      <c r="R40" s="39"/>
      <c r="S40" s="42"/>
      <c r="T40" s="33"/>
      <c r="W40" s="46" t="s">
        <v>7</v>
      </c>
      <c r="X40" s="47">
        <f t="shared" si="8"/>
        <v>0</v>
      </c>
    </row>
    <row r="41" spans="1:39" s="46" customFormat="1" ht="20.25" hidden="1" customHeight="1" x14ac:dyDescent="0.2">
      <c r="A41" s="34"/>
      <c r="B41" s="35" t="str">
        <f t="shared" si="0"/>
        <v/>
      </c>
      <c r="C41" s="36" t="str">
        <f t="shared" si="9"/>
        <v/>
      </c>
      <c r="D41" s="37" t="str">
        <f t="shared" si="10"/>
        <v/>
      </c>
      <c r="E41" s="38" t="str">
        <f t="shared" si="3"/>
        <v/>
      </c>
      <c r="F41" s="38" t="str">
        <f t="shared" si="3"/>
        <v/>
      </c>
      <c r="G41" s="38" t="str">
        <f t="shared" si="3"/>
        <v/>
      </c>
      <c r="H41" s="34"/>
      <c r="I41" s="39"/>
      <c r="J41" s="40" t="str">
        <f t="shared" si="5"/>
        <v/>
      </c>
      <c r="K41" s="41" t="s">
        <v>55</v>
      </c>
      <c r="L41" s="42"/>
      <c r="M41" s="43"/>
      <c r="N41" s="39"/>
      <c r="O41" s="44"/>
      <c r="P41" s="39"/>
      <c r="Q41" s="45"/>
      <c r="R41" s="39"/>
      <c r="S41" s="42"/>
      <c r="T41" s="33"/>
      <c r="W41" s="46" t="s">
        <v>7</v>
      </c>
      <c r="X41" s="47">
        <f t="shared" si="8"/>
        <v>0</v>
      </c>
    </row>
    <row r="42" spans="1:39" s="46" customFormat="1" ht="20.25" hidden="1" customHeight="1" x14ac:dyDescent="0.2">
      <c r="A42" s="34"/>
      <c r="B42" s="35" t="str">
        <f t="shared" si="0"/>
        <v/>
      </c>
      <c r="C42" s="36" t="str">
        <f t="shared" si="9"/>
        <v/>
      </c>
      <c r="D42" s="37" t="str">
        <f t="shared" si="10"/>
        <v/>
      </c>
      <c r="E42" s="38" t="str">
        <f t="shared" si="3"/>
        <v/>
      </c>
      <c r="F42" s="38" t="str">
        <f t="shared" si="3"/>
        <v/>
      </c>
      <c r="G42" s="38" t="str">
        <f t="shared" si="3"/>
        <v/>
      </c>
      <c r="H42" s="34"/>
      <c r="I42" s="39"/>
      <c r="J42" s="40" t="str">
        <f t="shared" si="5"/>
        <v/>
      </c>
      <c r="K42" s="41" t="s">
        <v>55</v>
      </c>
      <c r="L42" s="42"/>
      <c r="M42" s="43"/>
      <c r="N42" s="39"/>
      <c r="O42" s="44"/>
      <c r="P42" s="39"/>
      <c r="Q42" s="45"/>
      <c r="R42" s="39"/>
      <c r="S42" s="42"/>
      <c r="T42" s="33"/>
      <c r="W42" s="46" t="s">
        <v>7</v>
      </c>
      <c r="X42" s="47">
        <f t="shared" si="8"/>
        <v>0</v>
      </c>
    </row>
    <row r="43" spans="1:39" s="46" customFormat="1" ht="20.25" hidden="1" customHeight="1" x14ac:dyDescent="0.2">
      <c r="A43" s="34"/>
      <c r="B43" s="35" t="str">
        <f t="shared" si="0"/>
        <v/>
      </c>
      <c r="C43" s="36" t="str">
        <f t="shared" si="9"/>
        <v/>
      </c>
      <c r="D43" s="37" t="str">
        <f t="shared" si="10"/>
        <v/>
      </c>
      <c r="E43" s="38" t="str">
        <f t="shared" si="3"/>
        <v/>
      </c>
      <c r="F43" s="38" t="str">
        <f t="shared" si="3"/>
        <v/>
      </c>
      <c r="G43" s="38" t="str">
        <f t="shared" si="3"/>
        <v/>
      </c>
      <c r="H43" s="34"/>
      <c r="I43" s="39"/>
      <c r="J43" s="40" t="str">
        <f t="shared" si="5"/>
        <v/>
      </c>
      <c r="K43" s="41" t="s">
        <v>55</v>
      </c>
      <c r="L43" s="42"/>
      <c r="M43" s="43"/>
      <c r="N43" s="39"/>
      <c r="O43" s="44"/>
      <c r="P43" s="39"/>
      <c r="Q43" s="45"/>
      <c r="R43" s="39"/>
      <c r="S43" s="42"/>
      <c r="T43" s="33"/>
      <c r="W43" s="46" t="s">
        <v>7</v>
      </c>
      <c r="X43" s="47">
        <f t="shared" si="8"/>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1">IF(W44&lt;&gt;"","X","")</f>
        <v/>
      </c>
      <c r="V44" s="40" t="str">
        <f t="shared" si="11"/>
        <v/>
      </c>
      <c r="W44" s="40" t="str">
        <f t="shared" si="11"/>
        <v/>
      </c>
      <c r="X44" s="40" t="str">
        <f t="shared" si="11"/>
        <v/>
      </c>
      <c r="Y44" s="40" t="str">
        <f t="shared" si="11"/>
        <v/>
      </c>
      <c r="Z44" s="40" t="str">
        <f t="shared" si="11"/>
        <v/>
      </c>
      <c r="AA44" s="40" t="str">
        <f t="shared" si="11"/>
        <v/>
      </c>
      <c r="AB44" s="40" t="str">
        <f t="shared" si="11"/>
        <v/>
      </c>
      <c r="AC44" s="40" t="str">
        <f t="shared" si="11"/>
        <v/>
      </c>
      <c r="AD44" s="40" t="str">
        <f t="shared" si="11"/>
        <v/>
      </c>
      <c r="AE44" s="40" t="str">
        <f t="shared" si="11"/>
        <v/>
      </c>
      <c r="AF44" s="40" t="str">
        <f t="shared" si="11"/>
        <v/>
      </c>
      <c r="AG44" s="40" t="str">
        <f t="shared" si="11"/>
        <v/>
      </c>
      <c r="AH44" s="40" t="str">
        <f t="shared" si="11"/>
        <v/>
      </c>
      <c r="AI44" s="40" t="str">
        <f t="shared" si="11"/>
        <v/>
      </c>
      <c r="AJ44" s="40" t="str">
        <f t="shared" si="11"/>
        <v/>
      </c>
      <c r="AK44" s="40" t="str">
        <f t="shared" si="11"/>
        <v/>
      </c>
      <c r="AL44" s="40" t="str">
        <f t="shared" si="11"/>
        <v/>
      </c>
      <c r="AM44" s="40" t="str">
        <f t="shared" si="11"/>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42819.911995254632</v>
      </c>
      <c r="C46" s="58">
        <f>IF(O46&gt;0,"",X46)</f>
        <v>17.63</v>
      </c>
      <c r="D46" s="59"/>
      <c r="E46" s="60">
        <f>IF($O$46&gt;0,"-----",IF($L$5&lt;&gt;"",$L$5*E10,E10*$C$46))</f>
        <v>17.63</v>
      </c>
      <c r="F46" s="60">
        <f>IF($O$46&gt;0,"-----",IF($L$5&lt;&gt;"",$L$5*F10,F10*$C$46))</f>
        <v>35.26</v>
      </c>
      <c r="G46" s="60">
        <f>IF($O$46&gt;0,"-----",IF($L$5&lt;&gt;"",$L$5*G10,G10*$C$46))</f>
        <v>52.89</v>
      </c>
      <c r="H46" s="20"/>
      <c r="I46" s="17"/>
      <c r="J46" s="55" t="s">
        <v>29</v>
      </c>
      <c r="K46" s="61"/>
      <c r="L46" s="61"/>
      <c r="M46" s="61"/>
      <c r="N46" s="61"/>
      <c r="O46" s="62">
        <f>COUNTIF(O12:O43,"=St.")</f>
        <v>0</v>
      </c>
      <c r="P46" s="61"/>
      <c r="Q46" s="61"/>
      <c r="R46" s="9"/>
      <c r="X46" s="63">
        <f>SUM(X11:X45)</f>
        <v>17.63</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8"/>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25.5" customHeight="1" x14ac:dyDescent="0.25">
      <c r="A57" s="77"/>
      <c r="B57" s="91" t="s">
        <v>85</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8.75" customHeight="1" x14ac:dyDescent="0.25">
      <c r="A84" s="74"/>
      <c r="B84" s="83" t="s">
        <v>19</v>
      </c>
      <c r="C84" s="103" t="s">
        <v>80</v>
      </c>
      <c r="D84" s="103"/>
      <c r="E84" s="103"/>
      <c r="F84" s="103"/>
      <c r="G84" s="103"/>
      <c r="H84" s="77"/>
      <c r="I84" s="77"/>
      <c r="J84" s="73" t="str">
        <f>IF(C84&lt;&gt;"","X","")</f>
        <v>X</v>
      </c>
      <c r="K84" s="77"/>
      <c r="L84" s="77"/>
      <c r="M84" s="77"/>
      <c r="N84" s="77"/>
      <c r="O84" s="77"/>
      <c r="P84" s="77"/>
      <c r="Q84" s="77"/>
      <c r="R84" s="77"/>
    </row>
    <row r="85" spans="1:18" s="78" customFormat="1" ht="18.75" customHeight="1" x14ac:dyDescent="0.25">
      <c r="A85" s="74"/>
      <c r="B85" s="81" t="s">
        <v>20</v>
      </c>
      <c r="C85" s="103" t="s">
        <v>81</v>
      </c>
      <c r="D85" s="103"/>
      <c r="E85" s="103"/>
      <c r="F85" s="103"/>
      <c r="G85" s="103"/>
      <c r="H85" s="77"/>
      <c r="I85" s="77"/>
      <c r="J85" s="73" t="str">
        <f>IF(C85&lt;&gt;"","X","")</f>
        <v>X</v>
      </c>
      <c r="K85" s="77"/>
      <c r="L85" s="77"/>
      <c r="M85" s="77"/>
      <c r="N85" s="77"/>
      <c r="O85" s="77"/>
      <c r="P85" s="77"/>
      <c r="Q85" s="77"/>
      <c r="R85" s="77"/>
    </row>
    <row r="86" spans="1:18" s="78" customFormat="1" ht="18.75" customHeight="1" x14ac:dyDescent="0.25">
      <c r="A86" s="74"/>
      <c r="B86" s="81" t="s">
        <v>8</v>
      </c>
      <c r="C86" s="103" t="s">
        <v>82</v>
      </c>
      <c r="D86" s="103"/>
      <c r="E86" s="103"/>
      <c r="F86" s="103"/>
      <c r="G86" s="103"/>
      <c r="H86" s="77"/>
      <c r="I86" s="77"/>
      <c r="J86" s="73" t="str">
        <f>IF(C86&lt;&gt;"","X","")</f>
        <v>X</v>
      </c>
      <c r="K86" s="77"/>
      <c r="L86" s="77"/>
      <c r="M86" s="77"/>
      <c r="N86" s="77"/>
      <c r="O86" s="77"/>
      <c r="P86" s="77"/>
      <c r="Q86" s="77"/>
      <c r="R86" s="77"/>
    </row>
    <row r="87" spans="1:18" s="78" customFormat="1" ht="19.5" customHeight="1" x14ac:dyDescent="0.25">
      <c r="A87" s="74"/>
      <c r="B87" s="81" t="s">
        <v>9</v>
      </c>
      <c r="C87" s="103" t="s">
        <v>83</v>
      </c>
      <c r="D87" s="103"/>
      <c r="E87" s="103"/>
      <c r="F87" s="103"/>
      <c r="G87" s="103"/>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hidden="1" customHeight="1" x14ac:dyDescent="0.25">
      <c r="A95" s="74"/>
      <c r="B95" s="83" t="s">
        <v>22</v>
      </c>
      <c r="C95" s="90"/>
      <c r="D95" s="90"/>
      <c r="E95" s="90"/>
      <c r="F95" s="90"/>
      <c r="G95" s="90"/>
      <c r="H95" s="77"/>
      <c r="I95" s="77"/>
      <c r="J95" s="73" t="str">
        <f>IF(C95&lt;&gt;"","X","")</f>
        <v/>
      </c>
      <c r="K95" s="77"/>
      <c r="L95" s="77"/>
      <c r="M95" s="77"/>
      <c r="N95" s="77"/>
      <c r="O95" s="77"/>
      <c r="P95" s="77"/>
      <c r="Q95" s="77"/>
      <c r="R95" s="77"/>
    </row>
    <row r="96" spans="1:18" s="78" customFormat="1" ht="58.5" customHeight="1" x14ac:dyDescent="0.25">
      <c r="A96" s="74"/>
      <c r="B96" s="83" t="s">
        <v>23</v>
      </c>
      <c r="C96" s="90" t="s">
        <v>89</v>
      </c>
      <c r="D96" s="90"/>
      <c r="E96" s="90"/>
      <c r="F96" s="90"/>
      <c r="G96" s="90"/>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hidden="1" customHeight="1" x14ac:dyDescent="0.25">
      <c r="A100" s="74"/>
      <c r="B100" s="79" t="s">
        <v>32</v>
      </c>
      <c r="C100" s="82"/>
      <c r="D100" s="82"/>
      <c r="E100" s="82"/>
      <c r="F100" s="82"/>
      <c r="G100" s="82"/>
      <c r="H100" s="77"/>
      <c r="I100" s="77"/>
      <c r="J100" s="73" t="str">
        <f>IF(COUNTIF(J101:J102,"X") &gt; 0, "X","")</f>
        <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60.75" hidden="1" customHeight="1" x14ac:dyDescent="0.25">
      <c r="A102" s="74"/>
      <c r="B102" s="83" t="s">
        <v>33</v>
      </c>
      <c r="C102" s="90"/>
      <c r="D102" s="90"/>
      <c r="E102" s="90"/>
      <c r="F102" s="90"/>
      <c r="G102" s="90"/>
      <c r="H102" s="77"/>
      <c r="I102" s="77"/>
      <c r="J102" s="73" t="str">
        <f>IF(C102&lt;&gt;"","X","")</f>
        <v/>
      </c>
      <c r="K102" s="77"/>
      <c r="L102" s="77"/>
      <c r="M102" s="77"/>
      <c r="N102" s="77"/>
      <c r="O102" s="77"/>
      <c r="P102" s="77"/>
      <c r="Q102" s="77"/>
      <c r="R102" s="77"/>
    </row>
    <row r="103" spans="1:18" s="78" customFormat="1" ht="12" hidden="1" customHeight="1" x14ac:dyDescent="0.25">
      <c r="A103" s="74"/>
      <c r="B103" s="81"/>
      <c r="C103" s="82"/>
      <c r="D103" s="82"/>
      <c r="E103" s="82"/>
      <c r="F103" s="82"/>
      <c r="G103" s="82"/>
      <c r="H103" s="77"/>
      <c r="I103" s="77"/>
      <c r="J103" s="73" t="str">
        <f>IF(J100="X","X","")</f>
        <v/>
      </c>
      <c r="K103" s="77"/>
      <c r="L103" s="77"/>
      <c r="M103" s="77"/>
      <c r="N103" s="77"/>
      <c r="O103" s="77"/>
      <c r="P103" s="77"/>
      <c r="Q103" s="77"/>
      <c r="R103" s="77"/>
    </row>
    <row r="104" spans="1:18" s="78" customFormat="1" ht="18.75" hidden="1" customHeight="1" x14ac:dyDescent="0.25">
      <c r="A104" s="74"/>
      <c r="B104" s="79" t="s">
        <v>36</v>
      </c>
      <c r="C104" s="82"/>
      <c r="D104" s="82"/>
      <c r="E104" s="82"/>
      <c r="F104" s="82"/>
      <c r="G104" s="82"/>
      <c r="H104" s="77"/>
      <c r="I104" s="77"/>
      <c r="J104" s="73" t="str">
        <f>IF(COUNTIF(J105:J108,"X") &gt; 0, "X","")</f>
        <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hidden="1" customHeight="1" x14ac:dyDescent="0.25">
      <c r="A107" s="74"/>
      <c r="B107" s="81" t="s">
        <v>38</v>
      </c>
      <c r="C107" s="90"/>
      <c r="D107" s="90"/>
      <c r="E107" s="90"/>
      <c r="F107" s="90"/>
      <c r="G107" s="90"/>
      <c r="H107" s="77"/>
      <c r="I107" s="77"/>
      <c r="J107" s="73" t="str">
        <f>IF(C107&lt;&gt;"","X","")</f>
        <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hidden="1" customHeight="1" x14ac:dyDescent="0.25">
      <c r="A109" s="74"/>
      <c r="B109" s="81"/>
      <c r="C109" s="82"/>
      <c r="D109" s="82"/>
      <c r="E109" s="82"/>
      <c r="F109" s="82"/>
      <c r="G109" s="82"/>
      <c r="H109" s="77"/>
      <c r="I109" s="77"/>
      <c r="J109" s="73" t="str">
        <f>IF(J104="X","X","")</f>
        <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3" t="s">
        <v>27</v>
      </c>
      <c r="C115" s="90"/>
      <c r="D115" s="90"/>
      <c r="E115" s="90"/>
      <c r="F115" s="90"/>
      <c r="G115" s="90"/>
      <c r="H115" s="77"/>
      <c r="I115" s="77"/>
      <c r="J115" s="73" t="str">
        <f>IF(C115&lt;&gt;"","X","")</f>
        <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40.5" customHeight="1" x14ac:dyDescent="0.25">
      <c r="A117" s="74"/>
      <c r="B117" s="83" t="s">
        <v>23</v>
      </c>
      <c r="C117" s="90" t="s">
        <v>86</v>
      </c>
      <c r="D117" s="90"/>
      <c r="E117" s="90"/>
      <c r="F117" s="90"/>
      <c r="G117" s="90"/>
      <c r="H117" s="77"/>
      <c r="I117" s="77"/>
      <c r="J117" s="73" t="str">
        <f>IF(C117&lt;&gt;"","X","")</f>
        <v>X</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95.25" customHeight="1" x14ac:dyDescent="0.25">
      <c r="A120" s="77"/>
      <c r="B120" s="91" t="s">
        <v>90</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14" priority="5" stopIfTrue="1">
      <formula>$Q45="u"</formula>
    </cfRule>
  </conditionalFormatting>
  <conditionalFormatting sqref="B44">
    <cfRule type="expression" dxfId="13" priority="10" stopIfTrue="1">
      <formula>$Q44="u"</formula>
    </cfRule>
  </conditionalFormatting>
  <conditionalFormatting sqref="M11:T11 J46:Q49 J7:K15 L12:N15 J45:T45 J50:J55 L7:L11 M7:Q10 J44:S44 U44:AM44 J59:J120 P12:Q43 T24:T44 S12:T23 J16:N43 S24:S43">
    <cfRule type="expression" dxfId="12" priority="6" stopIfTrue="1">
      <formula>#REF!&lt;&gt;""</formula>
    </cfRule>
  </conditionalFormatting>
  <conditionalFormatting sqref="O12:O43">
    <cfRule type="expression" dxfId="8" priority="8" stopIfTrue="1">
      <formula>#REF!&lt;&gt;""</formula>
    </cfRule>
  </conditionalFormatting>
  <conditionalFormatting sqref="B10">
    <cfRule type="cellIs" dxfId="7" priority="7" stopIfTrue="1" operator="equal">
      <formula>0</formula>
    </cfRule>
  </conditionalFormatting>
  <conditionalFormatting sqref="J56:J58">
    <cfRule type="expression" dxfId="6" priority="4" stopIfTrue="1">
      <formula>#REF!&lt;&gt;""</formula>
    </cfRule>
  </conditionalFormatting>
  <conditionalFormatting sqref="B12:G43">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41"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2016-12-31T23:11:47Z</cp:lastPrinted>
  <dcterms:created xsi:type="dcterms:W3CDTF">2010-01-14T09:56:01Z</dcterms:created>
  <dcterms:modified xsi:type="dcterms:W3CDTF">2017-03-25T20:53:23Z</dcterms:modified>
</cp:coreProperties>
</file>