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DieseArbeitsmappe" defaultThemeVersion="124226"/>
  <mc:AlternateContent xmlns:mc="http://schemas.openxmlformats.org/markup-compatibility/2006">
    <mc:Choice Requires="x15">
      <x15ac:absPath xmlns:x15ac="http://schemas.microsoft.com/office/spreadsheetml/2010/11/ac" url="C:\Users\Markus Messemer\Documents\aktuelle Projekte\clean ingredients\Rezepturblog\Rezepturen online\Dinkelbrötchen\"/>
    </mc:Choice>
  </mc:AlternateContent>
  <xr:revisionPtr revIDLastSave="0" documentId="13_ncr:1_{F32BFCD6-C95E-4CAE-ADE0-7AA47625AB7F}" xr6:coauthVersionLast="36" xr6:coauthVersionMax="36" xr10:uidLastSave="{00000000-0000-0000-0000-000000000000}"/>
  <bookViews>
    <workbookView xWindow="21096" yWindow="648" windowWidth="12456" windowHeight="8100" activeTab="1" xr2:uid="{00000000-000D-0000-FFFF-FFFF00000000}"/>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7" i="2" l="1"/>
  <c r="M12" i="2"/>
  <c r="J57" i="2" l="1"/>
  <c r="J56" i="2" s="1"/>
  <c r="J58" i="2" s="1"/>
  <c r="J54" i="2" l="1"/>
  <c r="J53" i="2" s="1"/>
  <c r="J55" i="2" s="1"/>
  <c r="J61" i="2"/>
  <c r="J60" i="2"/>
  <c r="J59" i="2" s="1"/>
  <c r="J63" i="2" s="1"/>
  <c r="J66" i="2"/>
  <c r="J64" i="2" s="1"/>
  <c r="J68" i="2" s="1"/>
  <c r="J65" i="2"/>
  <c r="J76" i="2"/>
  <c r="J75" i="2"/>
  <c r="J74" i="2"/>
  <c r="J73" i="2" s="1"/>
  <c r="J77" i="2" s="1"/>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4" i="2"/>
  <c r="X25" i="2"/>
  <c r="X23" i="2"/>
  <c r="X27" i="2"/>
  <c r="X28" i="2"/>
  <c r="X29" i="2"/>
  <c r="X30" i="2"/>
  <c r="X31" i="2"/>
  <c r="X32" i="2"/>
  <c r="X33" i="2"/>
  <c r="X34" i="2"/>
  <c r="X35" i="2"/>
  <c r="X36" i="2"/>
  <c r="X37" i="2"/>
  <c r="X38" i="2"/>
  <c r="X39" i="2"/>
  <c r="X40" i="2"/>
  <c r="X41" i="2"/>
  <c r="X42" i="2"/>
  <c r="X43" i="2"/>
  <c r="X26" i="2"/>
  <c r="C22" i="2"/>
  <c r="D22" i="2"/>
  <c r="C24" i="2"/>
  <c r="D24" i="2"/>
  <c r="C25" i="2"/>
  <c r="D25" i="2"/>
  <c r="C23" i="2"/>
  <c r="D23"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4" i="2"/>
  <c r="B25" i="2"/>
  <c r="B23"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4" i="2"/>
  <c r="J25" i="2"/>
  <c r="J23" i="2"/>
  <c r="J30" i="2"/>
  <c r="J31" i="2"/>
  <c r="J32" i="2"/>
  <c r="J33" i="2"/>
  <c r="J34" i="2"/>
  <c r="J35" i="2"/>
  <c r="J26" i="2"/>
  <c r="J36" i="2"/>
  <c r="J37" i="2"/>
  <c r="J20" i="2"/>
  <c r="J27" i="2"/>
  <c r="J28" i="2"/>
  <c r="J29" i="2"/>
  <c r="J38" i="2"/>
  <c r="J39" i="2"/>
  <c r="J40" i="2"/>
  <c r="J41" i="2"/>
  <c r="J42" i="2"/>
  <c r="J43" i="2"/>
  <c r="J62" i="2"/>
  <c r="J67" i="2"/>
  <c r="J71" i="2"/>
  <c r="J70" i="2"/>
  <c r="J12" i="2"/>
  <c r="B10" i="2"/>
  <c r="E26" i="2" l="1"/>
  <c r="J89" i="2"/>
  <c r="J93" i="2" s="1"/>
  <c r="J104" i="2"/>
  <c r="J109" i="2" s="1"/>
  <c r="F22" i="2"/>
  <c r="F12" i="2"/>
  <c r="F39" i="2"/>
  <c r="G14" i="2"/>
  <c r="E42" i="2"/>
  <c r="F24"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5" i="2"/>
  <c r="G20" i="2"/>
  <c r="E18" i="2"/>
  <c r="F15" i="2"/>
  <c r="G12" i="2"/>
  <c r="G27" i="2"/>
  <c r="F42" i="2"/>
  <c r="G39" i="2"/>
  <c r="E37" i="2"/>
  <c r="F34" i="2"/>
  <c r="G31" i="2"/>
  <c r="E29" i="2"/>
  <c r="F26" i="2"/>
  <c r="G24" i="2"/>
  <c r="F20" i="2"/>
  <c r="G17" i="2"/>
  <c r="E15" i="2"/>
  <c r="G41" i="2"/>
  <c r="E39" i="2"/>
  <c r="F36" i="2"/>
  <c r="G33" i="2"/>
  <c r="E31" i="2"/>
  <c r="F28" i="2"/>
  <c r="G23" i="2"/>
  <c r="E24" i="2"/>
  <c r="G19" i="2"/>
  <c r="E17" i="2"/>
  <c r="F14" i="2"/>
  <c r="G22" i="2"/>
  <c r="E22" i="2"/>
  <c r="F41" i="2"/>
  <c r="G38" i="2"/>
  <c r="E36" i="2"/>
  <c r="F33" i="2"/>
  <c r="G30" i="2"/>
  <c r="E28" i="2"/>
  <c r="F23" i="2"/>
  <c r="G21" i="2"/>
  <c r="F19" i="2"/>
  <c r="G16" i="2"/>
  <c r="E14" i="2"/>
  <c r="E12" i="2"/>
  <c r="F43" i="2"/>
  <c r="G40" i="2"/>
  <c r="E38" i="2"/>
  <c r="F35" i="2"/>
  <c r="G32" i="2"/>
  <c r="E30" i="2"/>
  <c r="F27" i="2"/>
  <c r="G25" i="2"/>
  <c r="E21" i="2"/>
  <c r="G18" i="2"/>
  <c r="E16" i="2"/>
  <c r="F13" i="2"/>
  <c r="G43" i="2"/>
  <c r="E41" i="2"/>
  <c r="F38" i="2"/>
  <c r="G35" i="2"/>
  <c r="F30" i="2"/>
  <c r="E23" i="2"/>
  <c r="F21" i="2"/>
  <c r="E19" i="2"/>
  <c r="F16" i="2"/>
  <c r="G13" i="2"/>
  <c r="E43" i="2"/>
  <c r="F40" i="2"/>
  <c r="G37" i="2"/>
  <c r="E35" i="2"/>
  <c r="F32" i="2"/>
  <c r="G29" i="2"/>
  <c r="E27" i="2"/>
  <c r="F25" i="2"/>
  <c r="F18" i="2"/>
  <c r="G15" i="2"/>
  <c r="E46" i="2" l="1"/>
  <c r="F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Messemer</author>
  </authors>
  <commentList>
    <comment ref="L5" authorId="0" shapeId="0" xr:uid="{00000000-0006-0000-0100-00000100000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xr:uid="{00000000-0006-0000-0100-000002000000}">
      <text>
        <r>
          <rPr>
            <b/>
            <sz val="9"/>
            <color indexed="81"/>
            <rFont val="Tahoma"/>
            <family val="2"/>
          </rPr>
          <t>Geben Sie hier den Namen 
des Rohstoffs ein</t>
        </r>
      </text>
    </comment>
    <comment ref="M7" authorId="0" shapeId="0" xr:uid="{00000000-0006-0000-0100-000003000000}">
      <text>
        <r>
          <rPr>
            <b/>
            <sz val="9"/>
            <color indexed="81"/>
            <rFont val="Tahoma"/>
            <family val="2"/>
          </rPr>
          <t>Geben Sie hier die Menge
des Rohstoffs ein</t>
        </r>
      </text>
    </comment>
    <comment ref="O7" authorId="0" shapeId="0" xr:uid="{00000000-0006-0000-0100-000004000000}">
      <text>
        <r>
          <rPr>
            <b/>
            <sz val="9"/>
            <color indexed="81"/>
            <rFont val="Tahoma"/>
            <family val="2"/>
          </rPr>
          <t>Geben Sie hier die Einheit
des Rohstoffs ein (kg, ltr
oder St.)</t>
        </r>
      </text>
    </comment>
    <comment ref="Q7" authorId="0" shapeId="0" xr:uid="{00000000-0006-0000-0100-000005000000}">
      <text>
        <r>
          <rPr>
            <b/>
            <sz val="9"/>
            <color indexed="81"/>
            <rFont val="Tahoma"/>
            <family val="2"/>
          </rPr>
          <t>Geben Sie ein "o" ein, wenn es
sich um einen Oberbegriff, also
den Vorproduktnamen handelt,
ein "u" wenn es eine zum Vor-
produkt gehörende Zutat handelt.</t>
        </r>
      </text>
    </comment>
    <comment ref="J10" authorId="0" shapeId="0" xr:uid="{00000000-0006-0000-0100-00000600000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<sst xmlns="http://schemas.openxmlformats.org/spreadsheetml/2006/main" count="200" uniqueCount="91">
  <si>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</si>
  <si>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</si>
  <si>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</si>
  <si>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</si>
  <si>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</si>
  <si>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</si>
  <si>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</si>
  <si>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</si>
  <si>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</si>
  <si>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</si>
  <si>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</si>
  <si>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</si>
  <si>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</si>
  <si>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</si>
  <si>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</si>
  <si>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</si>
  <si>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</si>
  <si>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</si>
  <si>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</si>
  <si>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</si>
  <si>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</si>
  <si>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</si>
  <si>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</si>
  <si>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</si>
  <si>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</si>
  <si>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</si>
  <si>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</si>
  <si>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</si>
  <si>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</si>
  <si>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</si>
  <si>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</si>
  <si>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</si>
  <si>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</si>
  <si>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</si>
  <si>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</si>
  <si>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</si>
  <si>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</si>
  <si>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</si>
  <si>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</si>
  <si>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</si>
  <si>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</si>
  <si>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</si>
  <si>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</si>
  <si>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</si>
  <si>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</si>
  <si>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</si>
  <si>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</si>
  <si>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</si>
  <si>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</si>
  <si>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</si>
  <si>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</si>
  <si>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</si>
  <si>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</si>
  <si>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</si>
  <si>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</si>
  <si>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</si>
  <si>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</si>
  <si>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</si>
  <si>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</si>
  <si>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</si>
  <si>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</si>
  <si>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</si>
  <si>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</si>
  <si>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</si>
  <si>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</si>
  <si>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</si>
  <si>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</si>
  <si>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</si>
  <si>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Dinkelbrötchen mit viel Vollkorn</t>
  </si>
  <si>
    <t>Vorteig</t>
  </si>
  <si>
    <t>Dinkelmehl Type 630</t>
  </si>
  <si>
    <t>Salz</t>
  </si>
  <si>
    <t>Hefe</t>
  </si>
  <si>
    <t>Wasser</t>
  </si>
  <si>
    <t>o</t>
  </si>
  <si>
    <t>u</t>
  </si>
  <si>
    <t>Quellstück</t>
  </si>
  <si>
    <t>maltflakes Dinkel</t>
  </si>
  <si>
    <t>Dinkelvollkornmehl</t>
  </si>
  <si>
    <t>Dinkel-Crisp extrafein</t>
  </si>
  <si>
    <t>Psyllium Plus</t>
  </si>
  <si>
    <t>liquimalt gold</t>
  </si>
  <si>
    <t>Dinkelsauerteig getrocknet</t>
  </si>
  <si>
    <t>minimalback 0,5%</t>
  </si>
  <si>
    <t>Hefe (nach Führung)</t>
  </si>
  <si>
    <t>Teig ist zum Aufarbeiten über eine Viereck-Brötchenanlage ausgelegt. Möchte man mit der Brötchenpresse teilen, erhöht man die Menge an Dinkel-Crisp um 5-8% und reduziert die Mehlmenge entsprechend. Die Wassermenge wird dann so eingestellt, dass die Konsistenz passt.</t>
  </si>
  <si>
    <t>8 Minuten</t>
  </si>
  <si>
    <t>4 Minuten (nach Kneter)</t>
  </si>
  <si>
    <t>25 - 26 °C</t>
  </si>
  <si>
    <t>20 Minuten, aufziehen, erneut 20 Minuten</t>
  </si>
  <si>
    <t>aromatisch-malzige Semmel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</si>
</sst>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6">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52" fillId="0" borderId="27" xfId="0" applyFont="1" applyFill="1" applyBorder="1" applyAlignment="1">
      <alignment horizontal="left" vertical="top" wrapText="1"/>
    </xf>
    <xf numFmtId="0" fontId="52" fillId="0" borderId="26" xfId="0" applyFont="1" applyFill="1" applyBorder="1" applyAlignment="1">
      <alignment horizontal="left" vertical="top" wrapText="1"/>
    </xf>
    <xf numFmtId="0" fontId="52" fillId="0" borderId="25"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xr:uid="{00000000-0005-0000-0000-00000B000000}"/>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xr:uid="{00000000-0005-0000-0000-000011000000}"/>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654844</xdr:colOff>
      <xdr:row>2</xdr:row>
      <xdr:rowOff>23812</xdr:rowOff>
    </xdr:from>
    <xdr:to>
      <xdr:col>1</xdr:col>
      <xdr:colOff>2492194</xdr:colOff>
      <xdr:row>4</xdr:row>
      <xdr:rowOff>307181</xdr:rowOff>
    </xdr:to>
    <xdr:pic>
      <xdr:nvPicPr>
        <xdr:cNvPr id="3" name="Grafik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469" y="202406"/>
          <a:ext cx="1831635" cy="7239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B55"/>
  <sheetViews>
    <sheetView showGridLines="0" workbookViewId="0"/>
  </sheetViews>
  <sheetFormatPr baseColWidth="10" defaultColWidth="11" defaultRowHeight="13.8" zeroHeight="1" x14ac:dyDescent="0.25"/>
  <cols>
    <col min="1" max="1" width="3.88671875" style="1" customWidth="1"/>
    <col min="2" max="2" width="84.33203125" style="1" customWidth="1"/>
    <col min="3" max="16384" width="11" style="1"/>
  </cols>
  <sheetData>
    <row r="1" spans="2:2" x14ac:dyDescent="0.25"/>
    <row r="2" spans="2:2" x14ac:dyDescent="0.25"/>
    <row r="3" spans="2:2" x14ac:dyDescent="0.25"/>
    <row r="4" spans="2:2" ht="21" x14ac:dyDescent="0.4">
      <c r="B4" s="7" t="s">
        <v>44</v>
      </c>
    </row>
    <row r="5" spans="2:2" x14ac:dyDescent="0.25"/>
    <row r="6" spans="2:2" ht="19.5" customHeight="1" x14ac:dyDescent="0.25">
      <c r="B6" s="6" t="s">
        <v>45</v>
      </c>
    </row>
    <row r="7" spans="2:2" ht="34.5" customHeight="1" x14ac:dyDescent="0.25">
      <c r="B7" s="3" t="s">
        <v>47</v>
      </c>
    </row>
    <row r="8" spans="2:2" ht="109.5" customHeight="1" x14ac:dyDescent="0.25">
      <c r="B8" s="4" t="s">
        <v>57</v>
      </c>
    </row>
    <row r="9" spans="2:2" ht="89.25" customHeight="1" x14ac:dyDescent="0.25">
      <c r="B9" s="4" t="s">
        <v>58</v>
      </c>
    </row>
    <row r="10" spans="2:2" ht="155.25" customHeight="1" x14ac:dyDescent="0.25">
      <c r="B10" s="4" t="s">
        <v>59</v>
      </c>
    </row>
    <row r="11" spans="2:2" ht="51" customHeight="1" x14ac:dyDescent="0.25">
      <c r="B11" s="4" t="s">
        <v>60</v>
      </c>
    </row>
    <row r="12" spans="2:2" ht="51.75" customHeight="1" x14ac:dyDescent="0.25">
      <c r="B12" s="4" t="s">
        <v>61</v>
      </c>
    </row>
    <row r="13" spans="2:2" ht="107.25" customHeight="1" x14ac:dyDescent="0.25">
      <c r="B13" s="4" t="s">
        <v>62</v>
      </c>
    </row>
    <row r="14" spans="2:2" ht="117" customHeight="1" x14ac:dyDescent="0.25">
      <c r="B14" s="4" t="s">
        <v>63</v>
      </c>
    </row>
    <row r="15" spans="2:2" ht="34.5" customHeight="1" x14ac:dyDescent="0.25">
      <c r="B15" s="3" t="s">
        <v>46</v>
      </c>
    </row>
    <row r="16" spans="2:2" x14ac:dyDescent="0.25"/>
    <row r="17" spans="2:2" x14ac:dyDescent="0.25">
      <c r="B17" s="1" t="s">
        <v>43</v>
      </c>
    </row>
    <row r="18" spans="2:2" x14ac:dyDescent="0.25"/>
    <row r="19" spans="2:2" ht="19.5" customHeight="1" x14ac:dyDescent="0.35">
      <c r="B19" s="5" t="s">
        <v>64</v>
      </c>
    </row>
    <row r="20" spans="2:2" x14ac:dyDescent="0.25"/>
    <row r="21" spans="2:2" x14ac:dyDescent="0.25">
      <c r="B21" s="2"/>
    </row>
    <row r="22" spans="2:2" x14ac:dyDescent="0.25"/>
    <row r="23" spans="2:2" ht="269.25" customHeight="1" x14ac:dyDescent="0.25"/>
    <row r="24" spans="2:2" x14ac:dyDescent="0.25"/>
    <row r="25" spans="2:2" x14ac:dyDescent="0.25"/>
    <row r="26" spans="2:2" x14ac:dyDescent="0.25"/>
    <row r="27" spans="2:2" x14ac:dyDescent="0.25"/>
    <row r="28" spans="2:2" x14ac:dyDescent="0.25"/>
    <row r="29" spans="2:2" x14ac:dyDescent="0.25"/>
    <row r="30" spans="2:2" x14ac:dyDescent="0.25"/>
    <row r="31" spans="2:2" x14ac:dyDescent="0.25"/>
    <row r="32" spans="2: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hidden="1" x14ac:dyDescent="0.25"/>
    <row r="48" x14ac:dyDescent="0.25"/>
    <row r="49" x14ac:dyDescent="0.25"/>
    <row r="50" x14ac:dyDescent="0.25"/>
    <row r="51" x14ac:dyDescent="0.25"/>
    <row r="52" x14ac:dyDescent="0.25"/>
    <row r="53" x14ac:dyDescent="0.25"/>
    <row r="54" x14ac:dyDescent="0.25"/>
    <row r="55" x14ac:dyDescent="0.25"/>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filterMode="1">
    <tabColor theme="6"/>
    <pageSetUpPr fitToPage="1"/>
  </sheetPr>
  <dimension ref="A1:AM121"/>
  <sheetViews>
    <sheetView tabSelected="1" zoomScale="80" workbookViewId="0">
      <selection activeCell="C3" sqref="C3:G3"/>
    </sheetView>
  </sheetViews>
  <sheetFormatPr baseColWidth="10" defaultColWidth="2.6640625" defaultRowHeight="0" customHeight="1" zeroHeight="1" x14ac:dyDescent="0.25"/>
  <cols>
    <col min="1" max="1" width="0.6640625" style="8" customWidth="1"/>
    <col min="2" max="2" width="47.6640625" style="8" customWidth="1"/>
    <col min="3" max="3" width="7.88671875" style="8" customWidth="1"/>
    <col min="4" max="4" width="4" style="8" customWidth="1"/>
    <col min="5" max="6" width="13.33203125" style="8" customWidth="1"/>
    <col min="7" max="7" width="13.33203125" style="15" customWidth="1"/>
    <col min="8" max="8" width="1.44140625" style="15" customWidth="1"/>
    <col min="9" max="9" width="2.5546875" style="8" customWidth="1"/>
    <col min="10" max="10" width="9.109375" style="8" customWidth="1"/>
    <col min="11" max="11" width="1" style="8" customWidth="1"/>
    <col min="12" max="12" width="29" style="8" customWidth="1"/>
    <col min="13" max="13" width="11.44140625" style="8" customWidth="1"/>
    <col min="14" max="14" width="1.5546875" style="8" customWidth="1"/>
    <col min="15" max="15" width="11.44140625" style="8" customWidth="1"/>
    <col min="16" max="16" width="1.5546875" style="8" customWidth="1"/>
    <col min="17" max="17" width="11.44140625" style="8" customWidth="1"/>
    <col min="18" max="18" width="1.44140625" style="8" customWidth="1"/>
    <col min="19" max="19" width="46.88671875" style="9" customWidth="1"/>
    <col min="20" max="20" width="1.33203125" style="9" customWidth="1"/>
    <col min="21" max="21" width="5.33203125" style="9" customWidth="1"/>
    <col min="22" max="22" width="12.44140625" style="9" customWidth="1"/>
    <col min="23" max="24" width="12.44140625" style="9" hidden="1" customWidth="1"/>
    <col min="25" max="32" width="12.44140625" style="9" customWidth="1"/>
    <col min="33" max="16384" width="2.6640625" style="9"/>
  </cols>
  <sheetData>
    <row r="1" spans="1:24" ht="6" customHeight="1" x14ac:dyDescent="0.25">
      <c r="G1" s="8"/>
      <c r="H1" s="8"/>
    </row>
    <row r="2" spans="1:24" ht="8.25" customHeight="1" x14ac:dyDescent="0.25">
      <c r="G2" s="8"/>
      <c r="H2" s="8"/>
    </row>
    <row r="3" spans="1:24" ht="29.25" customHeight="1" x14ac:dyDescent="0.25">
      <c r="A3" s="10"/>
      <c r="B3" s="102"/>
      <c r="C3" s="99" t="s">
        <v>68</v>
      </c>
      <c r="D3" s="100"/>
      <c r="E3" s="100"/>
      <c r="F3" s="100"/>
      <c r="G3" s="101"/>
      <c r="H3" s="8"/>
      <c r="L3" s="87" t="s">
        <v>31</v>
      </c>
      <c r="M3" s="87"/>
      <c r="O3" s="11">
        <v>10</v>
      </c>
      <c r="Q3" s="12" t="s">
        <v>34</v>
      </c>
    </row>
    <row r="4" spans="1:24" ht="5.25" customHeight="1" x14ac:dyDescent="0.25">
      <c r="A4" s="13"/>
      <c r="B4" s="102"/>
      <c r="G4" s="8"/>
      <c r="H4" s="8"/>
    </row>
    <row r="5" spans="1:24" ht="24.75" customHeight="1" x14ac:dyDescent="0.3">
      <c r="A5" s="13"/>
      <c r="B5" s="102"/>
      <c r="C5" s="103" t="s">
        <v>90</v>
      </c>
      <c r="D5" s="104"/>
      <c r="E5" s="104"/>
      <c r="F5" s="104"/>
      <c r="G5" s="105"/>
      <c r="H5" s="8"/>
      <c r="L5" s="14"/>
      <c r="M5" s="13" t="s">
        <v>0</v>
      </c>
      <c r="Q5" s="85" t="s">
        <v>66</v>
      </c>
    </row>
    <row r="6" spans="1:24" ht="6" customHeight="1" x14ac:dyDescent="0.25">
      <c r="A6" s="13"/>
      <c r="G6" s="8"/>
      <c r="H6" s="8"/>
      <c r="L6" s="15"/>
      <c r="M6" s="15"/>
      <c r="N6" s="15"/>
      <c r="O6" s="15"/>
    </row>
    <row r="7" spans="1:24" ht="4.5" customHeight="1" x14ac:dyDescent="0.25">
      <c r="A7" s="16"/>
      <c r="B7" s="16"/>
      <c r="C7" s="16"/>
      <c r="D7" s="16"/>
      <c r="E7" s="16"/>
      <c r="F7" s="16"/>
      <c r="G7" s="16"/>
      <c r="H7" s="8"/>
      <c r="I7" s="13"/>
      <c r="J7" s="13"/>
      <c r="K7" s="13"/>
      <c r="L7" s="96" t="s">
        <v>1</v>
      </c>
      <c r="M7" s="96" t="s">
        <v>2</v>
      </c>
      <c r="N7" s="17"/>
      <c r="O7" s="96" t="s">
        <v>3</v>
      </c>
      <c r="P7" s="13"/>
      <c r="Q7" s="95" t="s">
        <v>4</v>
      </c>
      <c r="R7" s="13"/>
      <c r="S7" s="91" t="s">
        <v>10</v>
      </c>
    </row>
    <row r="8" spans="1:24" ht="5.25" customHeight="1" thickBot="1" x14ac:dyDescent="0.3">
      <c r="G8" s="8"/>
      <c r="H8" s="8"/>
      <c r="I8" s="13"/>
      <c r="J8" s="13"/>
      <c r="K8" s="13"/>
      <c r="L8" s="96"/>
      <c r="M8" s="96"/>
      <c r="N8" s="17"/>
      <c r="O8" s="96"/>
      <c r="P8" s="13"/>
      <c r="Q8" s="95"/>
      <c r="R8" s="13"/>
      <c r="S8" s="91"/>
    </row>
    <row r="9" spans="1:24" ht="5.25" customHeight="1" x14ac:dyDescent="0.25">
      <c r="D9" s="13"/>
      <c r="E9" s="18"/>
      <c r="F9" s="18"/>
      <c r="G9" s="19"/>
      <c r="H9" s="20"/>
      <c r="I9" s="17"/>
      <c r="J9" s="17"/>
      <c r="K9" s="17"/>
      <c r="L9" s="96"/>
      <c r="M9" s="96"/>
      <c r="N9" s="17"/>
      <c r="O9" s="96"/>
      <c r="P9" s="13"/>
      <c r="Q9" s="95"/>
      <c r="R9" s="13"/>
      <c r="S9" s="91"/>
    </row>
    <row r="10" spans="1:24" ht="21" customHeight="1" thickBot="1" x14ac:dyDescent="0.3">
      <c r="B10" s="21">
        <f>L5</f>
        <v>0</v>
      </c>
      <c r="C10" s="22" t="s">
        <v>48</v>
      </c>
      <c r="D10" s="23"/>
      <c r="E10" s="24">
        <v>1</v>
      </c>
      <c r="F10" s="25">
        <v>2</v>
      </c>
      <c r="G10" s="26">
        <v>3</v>
      </c>
      <c r="H10" s="20"/>
      <c r="I10" s="17"/>
      <c r="J10" s="27" t="s">
        <v>5</v>
      </c>
      <c r="K10" s="17"/>
      <c r="L10" s="96"/>
      <c r="M10" s="96"/>
      <c r="N10" s="17"/>
      <c r="O10" s="96"/>
      <c r="P10" s="13"/>
      <c r="Q10" s="95"/>
      <c r="R10" s="13"/>
      <c r="S10" s="91"/>
    </row>
    <row r="11" spans="1:24" ht="3" customHeight="1" x14ac:dyDescent="0.25">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5">
      <c r="A12" s="34"/>
      <c r="B12" s="35" t="str">
        <f t="shared" ref="B12:B43" si="0">IF(L12="","",IF(OR(Q12="U",Q12="O2"),"     "&amp;L12,IF(OR(Q12="U2",Q12="O3"),"         "&amp;L12,IF(Q12="U3","            "&amp;L12,L12))))</f>
        <v>Vorteig</v>
      </c>
      <c r="C12" s="36">
        <f t="shared" ref="C12:C20" si="1">IF(AND(L12&lt;&gt;"",M12&lt;&gt;""),M12,"")</f>
        <v>1.83</v>
      </c>
      <c r="D12" s="37" t="str">
        <f t="shared" ref="D12:D20" si="2">IF(AND(O12&lt;&gt;"",M12&lt;&gt;""),$O12,"")</f>
        <v>kg</v>
      </c>
      <c r="E12" s="38">
        <f t="shared" ref="E12:G43" si="3">IF(AND($L$5&gt;0,$O$46&gt;0),"-----",IF($C12&lt;&gt;"",IF($M12&lt;$O$3,$C12*E$47,ROUND($C12*E$47,2)),""))</f>
        <v>1.83</v>
      </c>
      <c r="F12" s="38">
        <f t="shared" si="3"/>
        <v>3.66</v>
      </c>
      <c r="G12" s="38">
        <f t="shared" si="3"/>
        <v>5.49</v>
      </c>
      <c r="H12" s="34"/>
      <c r="I12" s="39"/>
      <c r="J12" s="40" t="str">
        <f>IF(L12&lt;&gt;"","X","")</f>
        <v>X</v>
      </c>
      <c r="K12" s="41" t="s">
        <v>55</v>
      </c>
      <c r="L12" s="42" t="s">
        <v>69</v>
      </c>
      <c r="M12" s="43">
        <f>SUM(M13:M16)</f>
        <v>1.83</v>
      </c>
      <c r="N12" s="39"/>
      <c r="O12" s="44" t="s">
        <v>7</v>
      </c>
      <c r="P12" s="39"/>
      <c r="Q12" s="45" t="s">
        <v>74</v>
      </c>
      <c r="R12" s="39"/>
      <c r="S12" s="42"/>
      <c r="T12" s="33"/>
      <c r="W12" s="46" t="s">
        <v>7</v>
      </c>
      <c r="X12" s="47">
        <f t="shared" ref="X12:X25" si="4">IF(AND(Q12&lt;&gt;"o",Q12&lt;&gt;"o2",Q12&lt;&gt;"o3"),M12,0)</f>
        <v>0</v>
      </c>
    </row>
    <row r="13" spans="1:24" s="46" customFormat="1" ht="20.25" customHeight="1" x14ac:dyDescent="0.25">
      <c r="A13" s="34"/>
      <c r="B13" s="35" t="str">
        <f t="shared" si="0"/>
        <v xml:space="preserve">     Dinkelmehl Type 630</v>
      </c>
      <c r="C13" s="36">
        <f t="shared" si="1"/>
        <v>1</v>
      </c>
      <c r="D13" s="37" t="str">
        <f t="shared" si="2"/>
        <v>kg</v>
      </c>
      <c r="E13" s="38">
        <f t="shared" si="3"/>
        <v>1</v>
      </c>
      <c r="F13" s="38">
        <f t="shared" si="3"/>
        <v>2</v>
      </c>
      <c r="G13" s="38">
        <f t="shared" si="3"/>
        <v>3</v>
      </c>
      <c r="H13" s="34"/>
      <c r="I13" s="39"/>
      <c r="J13" s="40" t="str">
        <f t="shared" ref="J13:J43" si="5">IF(L13&lt;&gt;"","X","")</f>
        <v>X</v>
      </c>
      <c r="K13" s="41" t="s">
        <v>55</v>
      </c>
      <c r="L13" s="42" t="s">
        <v>70</v>
      </c>
      <c r="M13" s="43">
        <v>1</v>
      </c>
      <c r="N13" s="39"/>
      <c r="O13" s="44" t="s">
        <v>7</v>
      </c>
      <c r="P13" s="39"/>
      <c r="Q13" s="45" t="s">
        <v>75</v>
      </c>
      <c r="R13" s="39"/>
      <c r="S13" s="42"/>
      <c r="T13" s="33"/>
      <c r="W13" s="46" t="s">
        <v>7</v>
      </c>
      <c r="X13" s="47">
        <f t="shared" si="4"/>
        <v>1</v>
      </c>
    </row>
    <row r="14" spans="1:24" s="46" customFormat="1" ht="20.25" customHeight="1" x14ac:dyDescent="0.25">
      <c r="A14" s="34"/>
      <c r="B14" s="35" t="str">
        <f t="shared" si="0"/>
        <v xml:space="preserve">     Salz</v>
      </c>
      <c r="C14" s="36">
        <f t="shared" si="1"/>
        <v>0.02</v>
      </c>
      <c r="D14" s="37" t="str">
        <f t="shared" si="2"/>
        <v>kg</v>
      </c>
      <c r="E14" s="38">
        <f t="shared" si="3"/>
        <v>0.02</v>
      </c>
      <c r="F14" s="38">
        <f t="shared" si="3"/>
        <v>0.04</v>
      </c>
      <c r="G14" s="38">
        <f t="shared" si="3"/>
        <v>0.06</v>
      </c>
      <c r="H14" s="34"/>
      <c r="I14" s="39"/>
      <c r="J14" s="40" t="str">
        <f t="shared" si="5"/>
        <v>X</v>
      </c>
      <c r="K14" s="41" t="s">
        <v>55</v>
      </c>
      <c r="L14" s="42" t="s">
        <v>71</v>
      </c>
      <c r="M14" s="43">
        <v>0.02</v>
      </c>
      <c r="N14" s="39"/>
      <c r="O14" s="44" t="s">
        <v>7</v>
      </c>
      <c r="P14" s="39"/>
      <c r="Q14" s="45" t="s">
        <v>75</v>
      </c>
      <c r="R14" s="39"/>
      <c r="S14" s="42"/>
      <c r="T14" s="33"/>
      <c r="W14" s="46" t="s">
        <v>7</v>
      </c>
      <c r="X14" s="47">
        <f t="shared" si="4"/>
        <v>0.02</v>
      </c>
    </row>
    <row r="15" spans="1:24" s="46" customFormat="1" ht="20.25" customHeight="1" x14ac:dyDescent="0.25">
      <c r="A15" s="34"/>
      <c r="B15" s="35" t="str">
        <f t="shared" si="0"/>
        <v xml:space="preserve">     Hefe</v>
      </c>
      <c r="C15" s="36">
        <f t="shared" si="1"/>
        <v>0.01</v>
      </c>
      <c r="D15" s="37" t="str">
        <f t="shared" si="2"/>
        <v>kg</v>
      </c>
      <c r="E15" s="38">
        <f t="shared" si="3"/>
        <v>0.01</v>
      </c>
      <c r="F15" s="38">
        <f t="shared" si="3"/>
        <v>0.02</v>
      </c>
      <c r="G15" s="38">
        <f t="shared" si="3"/>
        <v>0.03</v>
      </c>
      <c r="H15" s="34"/>
      <c r="I15" s="39"/>
      <c r="J15" s="40" t="str">
        <f t="shared" si="5"/>
        <v>X</v>
      </c>
      <c r="K15" s="41" t="s">
        <v>55</v>
      </c>
      <c r="L15" s="42" t="s">
        <v>72</v>
      </c>
      <c r="M15" s="43">
        <v>0.01</v>
      </c>
      <c r="N15" s="39"/>
      <c r="O15" s="44" t="s">
        <v>7</v>
      </c>
      <c r="P15" s="39"/>
      <c r="Q15" s="45" t="s">
        <v>75</v>
      </c>
      <c r="R15" s="39"/>
      <c r="S15" s="42"/>
      <c r="T15" s="33"/>
      <c r="W15" s="46" t="s">
        <v>7</v>
      </c>
      <c r="X15" s="47">
        <f t="shared" si="4"/>
        <v>0.01</v>
      </c>
    </row>
    <row r="16" spans="1:24" s="46" customFormat="1" ht="20.25" customHeight="1" x14ac:dyDescent="0.25">
      <c r="A16" s="34"/>
      <c r="B16" s="35" t="str">
        <f t="shared" si="0"/>
        <v xml:space="preserve">     Wasser</v>
      </c>
      <c r="C16" s="36">
        <f t="shared" si="1"/>
        <v>0.8</v>
      </c>
      <c r="D16" s="37" t="str">
        <f t="shared" si="2"/>
        <v>kg</v>
      </c>
      <c r="E16" s="38">
        <f t="shared" si="3"/>
        <v>0.8</v>
      </c>
      <c r="F16" s="38">
        <f t="shared" si="3"/>
        <v>1.6</v>
      </c>
      <c r="G16" s="38">
        <f t="shared" si="3"/>
        <v>2.4000000000000004</v>
      </c>
      <c r="H16" s="34"/>
      <c r="I16" s="39"/>
      <c r="J16" s="40" t="str">
        <f t="shared" si="5"/>
        <v>X</v>
      </c>
      <c r="K16" s="41" t="s">
        <v>55</v>
      </c>
      <c r="L16" s="42" t="s">
        <v>73</v>
      </c>
      <c r="M16" s="43">
        <v>0.8</v>
      </c>
      <c r="N16" s="39"/>
      <c r="O16" s="44" t="s">
        <v>7</v>
      </c>
      <c r="P16" s="39"/>
      <c r="Q16" s="45" t="s">
        <v>75</v>
      </c>
      <c r="R16" s="39"/>
      <c r="S16" s="42"/>
      <c r="T16" s="33"/>
      <c r="W16" s="46" t="s">
        <v>7</v>
      </c>
      <c r="X16" s="47">
        <f t="shared" si="4"/>
        <v>0.8</v>
      </c>
    </row>
    <row r="17" spans="1:24" s="46" customFormat="1" ht="20.25" customHeight="1" x14ac:dyDescent="0.25">
      <c r="A17" s="34"/>
      <c r="B17" s="35" t="str">
        <f t="shared" si="0"/>
        <v>Quellstück</v>
      </c>
      <c r="C17" s="36">
        <f t="shared" si="1"/>
        <v>2.92</v>
      </c>
      <c r="D17" s="37" t="str">
        <f t="shared" si="2"/>
        <v>kg</v>
      </c>
      <c r="E17" s="38">
        <f t="shared" si="3"/>
        <v>2.92</v>
      </c>
      <c r="F17" s="38">
        <f t="shared" si="3"/>
        <v>5.84</v>
      </c>
      <c r="G17" s="38">
        <f t="shared" si="3"/>
        <v>8.76</v>
      </c>
      <c r="H17" s="34"/>
      <c r="I17" s="39"/>
      <c r="J17" s="40" t="str">
        <f t="shared" si="5"/>
        <v>X</v>
      </c>
      <c r="K17" s="41" t="s">
        <v>55</v>
      </c>
      <c r="L17" s="42" t="s">
        <v>76</v>
      </c>
      <c r="M17" s="43">
        <f>SUM(M18:M20)</f>
        <v>2.92</v>
      </c>
      <c r="N17" s="39"/>
      <c r="O17" s="44" t="s">
        <v>7</v>
      </c>
      <c r="P17" s="39"/>
      <c r="Q17" s="45" t="s">
        <v>74</v>
      </c>
      <c r="R17" s="39"/>
      <c r="S17" s="42"/>
      <c r="T17" s="33"/>
      <c r="W17" s="46" t="s">
        <v>7</v>
      </c>
      <c r="X17" s="47">
        <f t="shared" si="4"/>
        <v>0</v>
      </c>
    </row>
    <row r="18" spans="1:24" s="46" customFormat="1" ht="20.25" customHeight="1" x14ac:dyDescent="0.25">
      <c r="A18" s="34"/>
      <c r="B18" s="35" t="str">
        <f t="shared" si="0"/>
        <v xml:space="preserve">     maltflakes Dinkel</v>
      </c>
      <c r="C18" s="36">
        <f t="shared" si="1"/>
        <v>0.9</v>
      </c>
      <c r="D18" s="37" t="str">
        <f t="shared" si="2"/>
        <v>kg</v>
      </c>
      <c r="E18" s="38">
        <f t="shared" si="3"/>
        <v>0.9</v>
      </c>
      <c r="F18" s="38">
        <f t="shared" si="3"/>
        <v>1.8</v>
      </c>
      <c r="G18" s="38">
        <f t="shared" si="3"/>
        <v>2.7</v>
      </c>
      <c r="H18" s="34"/>
      <c r="I18" s="39"/>
      <c r="J18" s="40" t="str">
        <f t="shared" si="5"/>
        <v>X</v>
      </c>
      <c r="K18" s="41" t="s">
        <v>55</v>
      </c>
      <c r="L18" s="42" t="s">
        <v>77</v>
      </c>
      <c r="M18" s="43">
        <v>0.9</v>
      </c>
      <c r="N18" s="39"/>
      <c r="O18" s="44" t="s">
        <v>7</v>
      </c>
      <c r="P18" s="39"/>
      <c r="Q18" s="45" t="s">
        <v>75</v>
      </c>
      <c r="R18" s="39"/>
      <c r="S18" s="42"/>
      <c r="T18" s="33"/>
      <c r="W18" s="46" t="s">
        <v>7</v>
      </c>
      <c r="X18" s="47">
        <f t="shared" si="4"/>
        <v>0.9</v>
      </c>
    </row>
    <row r="19" spans="1:24" s="46" customFormat="1" ht="20.25" customHeight="1" x14ac:dyDescent="0.25">
      <c r="A19" s="34"/>
      <c r="B19" s="35" t="str">
        <f t="shared" si="0"/>
        <v xml:space="preserve">     Salz</v>
      </c>
      <c r="C19" s="36">
        <f t="shared" si="1"/>
        <v>0.22</v>
      </c>
      <c r="D19" s="37" t="str">
        <f t="shared" si="2"/>
        <v>kg</v>
      </c>
      <c r="E19" s="38">
        <f t="shared" si="3"/>
        <v>0.22</v>
      </c>
      <c r="F19" s="38">
        <f t="shared" si="3"/>
        <v>0.44</v>
      </c>
      <c r="G19" s="38">
        <f t="shared" si="3"/>
        <v>0.66</v>
      </c>
      <c r="H19" s="34"/>
      <c r="I19" s="39"/>
      <c r="J19" s="40" t="str">
        <f t="shared" si="5"/>
        <v>X</v>
      </c>
      <c r="K19" s="41" t="s">
        <v>55</v>
      </c>
      <c r="L19" s="42" t="s">
        <v>71</v>
      </c>
      <c r="M19" s="43">
        <v>0.22</v>
      </c>
      <c r="N19" s="39"/>
      <c r="O19" s="44" t="s">
        <v>7</v>
      </c>
      <c r="P19" s="39"/>
      <c r="Q19" s="45" t="s">
        <v>75</v>
      </c>
      <c r="R19" s="39"/>
      <c r="S19" s="42"/>
      <c r="T19" s="33"/>
      <c r="W19" s="46" t="s">
        <v>7</v>
      </c>
      <c r="X19" s="47">
        <f t="shared" si="4"/>
        <v>0.22</v>
      </c>
    </row>
    <row r="20" spans="1:24" s="46" customFormat="1" ht="20.25" customHeight="1" x14ac:dyDescent="0.25">
      <c r="A20" s="34"/>
      <c r="B20" s="35" t="str">
        <f t="shared" si="0"/>
        <v xml:space="preserve">     Wasser</v>
      </c>
      <c r="C20" s="36">
        <f t="shared" si="1"/>
        <v>1.8</v>
      </c>
      <c r="D20" s="37" t="str">
        <f t="shared" si="2"/>
        <v>kg</v>
      </c>
      <c r="E20" s="38">
        <f t="shared" si="3"/>
        <v>1.8</v>
      </c>
      <c r="F20" s="38">
        <f t="shared" si="3"/>
        <v>3.6</v>
      </c>
      <c r="G20" s="38">
        <f t="shared" si="3"/>
        <v>5.4</v>
      </c>
      <c r="H20" s="34"/>
      <c r="I20" s="39"/>
      <c r="J20" s="40" t="str">
        <f>IF(L20&lt;&gt;"","X","")</f>
        <v>X</v>
      </c>
      <c r="K20" s="41" t="s">
        <v>55</v>
      </c>
      <c r="L20" s="42" t="s">
        <v>73</v>
      </c>
      <c r="M20" s="43">
        <v>1.8</v>
      </c>
      <c r="N20" s="39"/>
      <c r="O20" s="44" t="s">
        <v>7</v>
      </c>
      <c r="P20" s="39"/>
      <c r="Q20" s="45" t="s">
        <v>75</v>
      </c>
      <c r="R20" s="39"/>
      <c r="S20" s="42"/>
      <c r="T20" s="33"/>
      <c r="W20" s="46" t="s">
        <v>7</v>
      </c>
      <c r="X20" s="47">
        <f t="shared" si="4"/>
        <v>1.8</v>
      </c>
    </row>
    <row r="21" spans="1:24" s="46" customFormat="1" ht="20.25" customHeight="1" x14ac:dyDescent="0.25">
      <c r="A21" s="34"/>
      <c r="B21" s="35" t="str">
        <f t="shared" si="0"/>
        <v>Dinkelvollkornmehl</v>
      </c>
      <c r="C21" s="36">
        <f t="shared" ref="C21:C30" si="6">IF(AND(L21&lt;&gt;"",M21&lt;&gt;""),M21,"")</f>
        <v>7.2</v>
      </c>
      <c r="D21" s="37" t="str">
        <f t="shared" ref="D21:D30" si="7">IF(AND(O21&lt;&gt;"",M21&lt;&gt;""),$O21,"")</f>
        <v>kg</v>
      </c>
      <c r="E21" s="38">
        <f t="shared" si="3"/>
        <v>7.2</v>
      </c>
      <c r="F21" s="38">
        <f t="shared" si="3"/>
        <v>14.4</v>
      </c>
      <c r="G21" s="38">
        <f t="shared" si="3"/>
        <v>21.6</v>
      </c>
      <c r="H21" s="34"/>
      <c r="I21" s="39"/>
      <c r="J21" s="40" t="str">
        <f t="shared" si="5"/>
        <v>X</v>
      </c>
      <c r="K21" s="41" t="s">
        <v>55</v>
      </c>
      <c r="L21" s="42" t="s">
        <v>78</v>
      </c>
      <c r="M21" s="43">
        <v>7.2</v>
      </c>
      <c r="N21" s="39"/>
      <c r="O21" s="44" t="s">
        <v>7</v>
      </c>
      <c r="P21" s="39"/>
      <c r="Q21" s="45"/>
      <c r="R21" s="39"/>
      <c r="S21" s="42"/>
      <c r="T21" s="33"/>
      <c r="W21" s="46" t="s">
        <v>7</v>
      </c>
      <c r="X21" s="47">
        <f t="shared" si="4"/>
        <v>7.2</v>
      </c>
    </row>
    <row r="22" spans="1:24" s="46" customFormat="1" ht="20.25" customHeight="1" x14ac:dyDescent="0.25">
      <c r="A22" s="34"/>
      <c r="B22" s="35" t="str">
        <f t="shared" si="0"/>
        <v>Dinkel-Crisp extrafein</v>
      </c>
      <c r="C22" s="36">
        <f t="shared" si="6"/>
        <v>0.7</v>
      </c>
      <c r="D22" s="37" t="str">
        <f t="shared" si="7"/>
        <v>kg</v>
      </c>
      <c r="E22" s="38">
        <f t="shared" si="3"/>
        <v>0.7</v>
      </c>
      <c r="F22" s="38">
        <f t="shared" si="3"/>
        <v>1.4</v>
      </c>
      <c r="G22" s="38">
        <f t="shared" si="3"/>
        <v>2.0999999999999996</v>
      </c>
      <c r="H22" s="34"/>
      <c r="I22" s="39"/>
      <c r="J22" s="40" t="str">
        <f t="shared" si="5"/>
        <v>X</v>
      </c>
      <c r="K22" s="41" t="s">
        <v>55</v>
      </c>
      <c r="L22" s="42" t="s">
        <v>79</v>
      </c>
      <c r="M22" s="43">
        <v>0.7</v>
      </c>
      <c r="N22" s="39"/>
      <c r="O22" s="44" t="s">
        <v>7</v>
      </c>
      <c r="P22" s="39"/>
      <c r="Q22" s="45"/>
      <c r="R22" s="39"/>
      <c r="S22" s="42"/>
      <c r="T22" s="33"/>
      <c r="W22" s="46" t="s">
        <v>7</v>
      </c>
      <c r="X22" s="47">
        <f t="shared" si="4"/>
        <v>0.7</v>
      </c>
    </row>
    <row r="23" spans="1:24" s="46" customFormat="1" ht="20.25" customHeight="1" x14ac:dyDescent="0.25">
      <c r="A23" s="34"/>
      <c r="B23" s="35" t="str">
        <f>IF(L23="","",IF(OR(Q23="U",Q23="O2"),"     "&amp;L23,IF(OR(Q23="U2",Q23="O3"),"         "&amp;L23,IF(Q23="U3","            "&amp;L23,L23))))</f>
        <v>Dinkelsauerteig getrocknet</v>
      </c>
      <c r="C23" s="36">
        <f>IF(AND(L23&lt;&gt;"",M23&lt;&gt;""),M23,"")</f>
        <v>0.2</v>
      </c>
      <c r="D23" s="37" t="str">
        <f>IF(AND(O23&lt;&gt;"",M23&lt;&gt;""),$O23,"")</f>
        <v>kg</v>
      </c>
      <c r="E23" s="38">
        <f t="shared" si="3"/>
        <v>0.2</v>
      </c>
      <c r="F23" s="38">
        <f t="shared" si="3"/>
        <v>0.4</v>
      </c>
      <c r="G23" s="38">
        <f t="shared" si="3"/>
        <v>0.60000000000000009</v>
      </c>
      <c r="H23" s="34"/>
      <c r="I23" s="39"/>
      <c r="J23" s="40" t="str">
        <f>IF(L23&lt;&gt;"","X","")</f>
        <v>X</v>
      </c>
      <c r="K23" s="41" t="s">
        <v>55</v>
      </c>
      <c r="L23" s="42" t="s">
        <v>82</v>
      </c>
      <c r="M23" s="43">
        <v>0.2</v>
      </c>
      <c r="N23" s="39"/>
      <c r="O23" s="44" t="s">
        <v>7</v>
      </c>
      <c r="P23" s="39"/>
      <c r="Q23" s="45"/>
      <c r="R23" s="39"/>
      <c r="S23" s="42"/>
      <c r="T23" s="33"/>
      <c r="W23" s="46" t="s">
        <v>7</v>
      </c>
      <c r="X23" s="47">
        <f>IF(AND(Q23&lt;&gt;"o",Q23&lt;&gt;"o2",Q23&lt;&gt;"o3"),M23,0)</f>
        <v>0.2</v>
      </c>
    </row>
    <row r="24" spans="1:24" s="46" customFormat="1" ht="20.25" customHeight="1" x14ac:dyDescent="0.25">
      <c r="A24" s="34"/>
      <c r="B24" s="35" t="str">
        <f t="shared" si="0"/>
        <v>Psyllium Plus</v>
      </c>
      <c r="C24" s="36">
        <f t="shared" si="6"/>
        <v>0.3</v>
      </c>
      <c r="D24" s="37" t="str">
        <f t="shared" si="7"/>
        <v>kg</v>
      </c>
      <c r="E24" s="38">
        <f t="shared" si="3"/>
        <v>0.3</v>
      </c>
      <c r="F24" s="38">
        <f t="shared" si="3"/>
        <v>0.6</v>
      </c>
      <c r="G24" s="38">
        <f t="shared" si="3"/>
        <v>0.89999999999999991</v>
      </c>
      <c r="H24" s="34"/>
      <c r="I24" s="39"/>
      <c r="J24" s="40" t="str">
        <f t="shared" si="5"/>
        <v>X</v>
      </c>
      <c r="K24" s="41" t="s">
        <v>55</v>
      </c>
      <c r="L24" s="42" t="s">
        <v>80</v>
      </c>
      <c r="M24" s="43">
        <v>0.3</v>
      </c>
      <c r="N24" s="39"/>
      <c r="O24" s="44" t="s">
        <v>7</v>
      </c>
      <c r="P24" s="39"/>
      <c r="Q24" s="45"/>
      <c r="R24" s="39"/>
      <c r="S24" s="42"/>
      <c r="T24" s="33"/>
      <c r="W24" s="46" t="s">
        <v>7</v>
      </c>
      <c r="X24" s="47">
        <f t="shared" si="4"/>
        <v>0.3</v>
      </c>
    </row>
    <row r="25" spans="1:24" s="46" customFormat="1" ht="20.25" customHeight="1" x14ac:dyDescent="0.25">
      <c r="A25" s="34"/>
      <c r="B25" s="35" t="str">
        <f t="shared" si="0"/>
        <v>liquimalt gold</v>
      </c>
      <c r="C25" s="36">
        <f t="shared" si="6"/>
        <v>0.25</v>
      </c>
      <c r="D25" s="37" t="str">
        <f t="shared" si="7"/>
        <v>kg</v>
      </c>
      <c r="E25" s="38">
        <f t="shared" si="3"/>
        <v>0.25</v>
      </c>
      <c r="F25" s="38">
        <f t="shared" si="3"/>
        <v>0.5</v>
      </c>
      <c r="G25" s="38">
        <f t="shared" si="3"/>
        <v>0.75</v>
      </c>
      <c r="H25" s="34"/>
      <c r="I25" s="39"/>
      <c r="J25" s="40" t="str">
        <f t="shared" si="5"/>
        <v>X</v>
      </c>
      <c r="K25" s="41" t="s">
        <v>55</v>
      </c>
      <c r="L25" s="42" t="s">
        <v>81</v>
      </c>
      <c r="M25" s="43">
        <v>0.25</v>
      </c>
      <c r="N25" s="39"/>
      <c r="O25" s="44" t="s">
        <v>7</v>
      </c>
      <c r="P25" s="39"/>
      <c r="Q25" s="45"/>
      <c r="R25" s="39"/>
      <c r="S25" s="42"/>
      <c r="T25" s="33"/>
      <c r="W25" s="46" t="s">
        <v>7</v>
      </c>
      <c r="X25" s="47">
        <f t="shared" si="4"/>
        <v>0.25</v>
      </c>
    </row>
    <row r="26" spans="1:24" s="46" customFormat="1" ht="20.25" customHeight="1" x14ac:dyDescent="0.25">
      <c r="A26" s="34"/>
      <c r="B26" s="35" t="str">
        <f t="shared" si="0"/>
        <v>minimalback 0,5%</v>
      </c>
      <c r="C26" s="36">
        <f t="shared" si="6"/>
        <v>0.04</v>
      </c>
      <c r="D26" s="37" t="str">
        <f t="shared" si="7"/>
        <v>kg</v>
      </c>
      <c r="E26" s="38">
        <f t="shared" si="3"/>
        <v>0.04</v>
      </c>
      <c r="F26" s="38">
        <f t="shared" si="3"/>
        <v>0.08</v>
      </c>
      <c r="G26" s="38">
        <f t="shared" si="3"/>
        <v>0.12</v>
      </c>
      <c r="H26" s="34"/>
      <c r="I26" s="39"/>
      <c r="J26" s="40" t="str">
        <f>IF(L26&lt;&gt;"","X","")</f>
        <v>X</v>
      </c>
      <c r="K26" s="41" t="s">
        <v>55</v>
      </c>
      <c r="L26" s="42" t="s">
        <v>83</v>
      </c>
      <c r="M26" s="43">
        <v>0.04</v>
      </c>
      <c r="N26" s="39"/>
      <c r="O26" s="44" t="s">
        <v>7</v>
      </c>
      <c r="P26" s="39"/>
      <c r="Q26" s="45"/>
      <c r="R26" s="39"/>
      <c r="S26" s="42"/>
      <c r="T26" s="33"/>
      <c r="W26" s="46" t="s">
        <v>7</v>
      </c>
      <c r="X26" s="47">
        <f>IF(AND(Q26&lt;&gt;"o",Q26&lt;&gt;"o2",Q26&lt;&gt;"o3"),M26,0)</f>
        <v>0.04</v>
      </c>
    </row>
    <row r="27" spans="1:24" s="46" customFormat="1" ht="20.25" customHeight="1" x14ac:dyDescent="0.25">
      <c r="A27" s="34"/>
      <c r="B27" s="35" t="str">
        <f t="shared" si="0"/>
        <v>Hefe (nach Führung)</v>
      </c>
      <c r="C27" s="36">
        <f t="shared" si="6"/>
        <v>0.35</v>
      </c>
      <c r="D27" s="37" t="str">
        <f t="shared" si="7"/>
        <v>kg</v>
      </c>
      <c r="E27" s="38">
        <f t="shared" si="3"/>
        <v>0.35</v>
      </c>
      <c r="F27" s="38">
        <f t="shared" si="3"/>
        <v>0.7</v>
      </c>
      <c r="G27" s="38">
        <f t="shared" si="3"/>
        <v>1.0499999999999998</v>
      </c>
      <c r="H27" s="34"/>
      <c r="I27" s="39"/>
      <c r="J27" s="40" t="str">
        <f>IF(L27&lt;&gt;"","X","")</f>
        <v>X</v>
      </c>
      <c r="K27" s="41" t="s">
        <v>55</v>
      </c>
      <c r="L27" s="42" t="s">
        <v>84</v>
      </c>
      <c r="M27" s="43">
        <v>0.35</v>
      </c>
      <c r="N27" s="39"/>
      <c r="O27" s="44" t="s">
        <v>7</v>
      </c>
      <c r="P27" s="39"/>
      <c r="Q27" s="45"/>
      <c r="R27" s="39"/>
      <c r="S27" s="42"/>
      <c r="T27" s="33"/>
      <c r="W27" s="46" t="s">
        <v>7</v>
      </c>
      <c r="X27" s="47">
        <f t="shared" ref="X27:X43" si="8">IF(AND(Q27&lt;&gt;"o",Q27&lt;&gt;"o2",Q27&lt;&gt;"o3"),M27,0)</f>
        <v>0.35</v>
      </c>
    </row>
    <row r="28" spans="1:24" s="46" customFormat="1" ht="20.25" customHeight="1" x14ac:dyDescent="0.25">
      <c r="A28" s="34"/>
      <c r="B28" s="35" t="str">
        <f t="shared" si="0"/>
        <v>Wasser</v>
      </c>
      <c r="C28" s="36">
        <f t="shared" si="6"/>
        <v>5.6</v>
      </c>
      <c r="D28" s="37" t="str">
        <f t="shared" si="7"/>
        <v>kg</v>
      </c>
      <c r="E28" s="38">
        <f t="shared" si="3"/>
        <v>5.6</v>
      </c>
      <c r="F28" s="38">
        <f t="shared" si="3"/>
        <v>11.2</v>
      </c>
      <c r="G28" s="38">
        <f t="shared" si="3"/>
        <v>16.799999999999997</v>
      </c>
      <c r="H28" s="34"/>
      <c r="I28" s="39"/>
      <c r="J28" s="40" t="str">
        <f>IF(L28&lt;&gt;"","X","")</f>
        <v>X</v>
      </c>
      <c r="K28" s="41" t="s">
        <v>55</v>
      </c>
      <c r="L28" s="42" t="s">
        <v>73</v>
      </c>
      <c r="M28" s="43">
        <v>5.6</v>
      </c>
      <c r="N28" s="39"/>
      <c r="O28" s="44" t="s">
        <v>7</v>
      </c>
      <c r="P28" s="39"/>
      <c r="Q28" s="45"/>
      <c r="R28" s="39"/>
      <c r="S28" s="42"/>
      <c r="T28" s="33"/>
      <c r="W28" s="46" t="s">
        <v>7</v>
      </c>
      <c r="X28" s="47">
        <f t="shared" si="8"/>
        <v>5.6</v>
      </c>
    </row>
    <row r="29" spans="1:24" s="46" customFormat="1" ht="20.25" hidden="1" customHeight="1" x14ac:dyDescent="0.25">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5">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5">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5">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5">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5">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5">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5">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5">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5">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5">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5">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5">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5">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5">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5">
      <c r="A44" s="34"/>
      <c r="B44" s="97"/>
      <c r="C44" s="97"/>
      <c r="D44" s="97"/>
      <c r="E44" s="97"/>
      <c r="F44" s="97"/>
      <c r="G44" s="98"/>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3">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3">
      <c r="B46" s="57">
        <f ca="1">NOW()</f>
        <v>43362.962490625003</v>
      </c>
      <c r="C46" s="58">
        <f>IF(O46&gt;0,"",X46)</f>
        <v>19.389999999999997</v>
      </c>
      <c r="D46" s="59"/>
      <c r="E46" s="60">
        <f>IF($O$46&gt;0,"-----",IF($L$5&lt;&gt;"",$L$5*E10,E10*$C$46))</f>
        <v>19.389999999999997</v>
      </c>
      <c r="F46" s="60">
        <f>IF($O$46&gt;0,"-----",IF($L$5&lt;&gt;"",$L$5*F10,F10*$C$46))</f>
        <v>38.779999999999994</v>
      </c>
      <c r="G46" s="60">
        <f>IF($O$46&gt;0,"-----",IF($L$5&lt;&gt;"",$L$5*G10,G10*$C$46))</f>
        <v>58.169999999999987</v>
      </c>
      <c r="H46" s="20"/>
      <c r="I46" s="17"/>
      <c r="J46" s="55" t="s">
        <v>29</v>
      </c>
      <c r="K46" s="61"/>
      <c r="L46" s="61"/>
      <c r="M46" s="61"/>
      <c r="N46" s="61"/>
      <c r="O46" s="62">
        <f>COUNTIF(O12:O43,"=St.")</f>
        <v>0</v>
      </c>
      <c r="P46" s="61"/>
      <c r="Q46" s="61"/>
      <c r="R46" s="9"/>
      <c r="X46" s="63">
        <f>SUM(X11:X45)</f>
        <v>19.389999999999997</v>
      </c>
    </row>
    <row r="47" spans="1:39" ht="0.75" hidden="1" customHeight="1" x14ac:dyDescent="0.25">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5">
      <c r="B48" s="64"/>
      <c r="C48" s="65"/>
      <c r="D48" s="65"/>
      <c r="E48" s="67"/>
      <c r="F48" s="67"/>
      <c r="G48" s="67"/>
      <c r="H48" s="8"/>
      <c r="I48" s="13"/>
      <c r="J48" s="55"/>
      <c r="K48" s="61"/>
      <c r="L48" s="61"/>
      <c r="M48" s="61"/>
      <c r="N48" s="61"/>
      <c r="O48" s="61"/>
      <c r="P48" s="61"/>
      <c r="Q48" s="61"/>
      <c r="R48" s="17"/>
    </row>
    <row r="49" spans="1:18" ht="3.75" customHeight="1" x14ac:dyDescent="0.25">
      <c r="B49" s="68"/>
      <c r="G49" s="8"/>
      <c r="H49" s="8"/>
      <c r="I49" s="13"/>
      <c r="J49" s="69" t="s">
        <v>29</v>
      </c>
      <c r="K49" s="17"/>
      <c r="L49" s="17"/>
      <c r="M49" s="17"/>
      <c r="N49" s="17"/>
      <c r="O49" s="17"/>
      <c r="P49" s="17"/>
      <c r="Q49" s="17"/>
      <c r="R49" s="17"/>
    </row>
    <row r="50" spans="1:18" s="72" customFormat="1" ht="3.75" customHeight="1" x14ac:dyDescent="0.25">
      <c r="A50" s="70"/>
      <c r="B50" s="70"/>
      <c r="C50" s="71"/>
      <c r="D50" s="71"/>
      <c r="E50" s="8"/>
      <c r="F50" s="71"/>
      <c r="G50" s="70"/>
      <c r="H50" s="70"/>
      <c r="I50" s="70"/>
      <c r="J50" s="55" t="s">
        <v>29</v>
      </c>
    </row>
    <row r="51" spans="1:18" ht="3" customHeight="1" x14ac:dyDescent="0.25">
      <c r="A51" s="16"/>
      <c r="B51" s="16"/>
      <c r="C51" s="16"/>
      <c r="D51" s="16"/>
      <c r="E51" s="16"/>
      <c r="F51" s="16"/>
      <c r="G51" s="16"/>
      <c r="H51" s="16"/>
      <c r="I51" s="9"/>
      <c r="J51" s="55" t="s">
        <v>29</v>
      </c>
      <c r="K51" s="9"/>
      <c r="L51" s="9"/>
      <c r="M51" s="9"/>
      <c r="N51" s="9"/>
      <c r="O51" s="9"/>
      <c r="P51" s="9"/>
      <c r="Q51" s="9"/>
      <c r="R51" s="9"/>
    </row>
    <row r="52" spans="1:18" ht="11.25" customHeight="1" x14ac:dyDescent="0.25">
      <c r="A52" s="13"/>
      <c r="G52" s="8"/>
      <c r="H52" s="8"/>
      <c r="J52" s="73" t="s">
        <v>29</v>
      </c>
    </row>
    <row r="53" spans="1:18" s="78" customFormat="1" ht="17.399999999999999" x14ac:dyDescent="0.3">
      <c r="A53" s="74"/>
      <c r="B53" s="75" t="s">
        <v>35</v>
      </c>
      <c r="C53" s="76"/>
      <c r="D53" s="76"/>
      <c r="E53" s="76"/>
      <c r="F53" s="76"/>
      <c r="G53" s="76"/>
      <c r="H53" s="77"/>
      <c r="I53" s="77"/>
      <c r="J53" s="73" t="str">
        <f>IF(J54="X","X","")</f>
        <v>X</v>
      </c>
      <c r="K53" s="77"/>
      <c r="L53" s="77"/>
      <c r="M53" s="77"/>
      <c r="N53" s="77"/>
      <c r="O53" s="77"/>
      <c r="P53" s="77"/>
      <c r="Q53" s="77"/>
      <c r="R53" s="77"/>
    </row>
    <row r="54" spans="1:18" s="78" customFormat="1" ht="84" customHeight="1" x14ac:dyDescent="0.3">
      <c r="A54" s="77"/>
      <c r="B54" s="92" t="s">
        <v>85</v>
      </c>
      <c r="C54" s="93"/>
      <c r="D54" s="93"/>
      <c r="E54" s="93"/>
      <c r="F54" s="93"/>
      <c r="G54" s="94"/>
      <c r="H54" s="77"/>
      <c r="I54" s="77"/>
      <c r="J54" s="73" t="str">
        <f>IF(B54&lt;&gt;"","X","")</f>
        <v>X</v>
      </c>
      <c r="K54" s="77"/>
      <c r="L54" s="77"/>
      <c r="M54" s="77"/>
      <c r="N54" s="77"/>
      <c r="O54" s="77"/>
      <c r="P54" s="77"/>
      <c r="Q54" s="77"/>
      <c r="R54" s="77"/>
    </row>
    <row r="55" spans="1:18" ht="13.2" x14ac:dyDescent="0.25">
      <c r="B55" s="13"/>
      <c r="C55" s="13"/>
      <c r="D55" s="13"/>
      <c r="E55" s="13"/>
      <c r="F55" s="13"/>
      <c r="G55" s="13"/>
      <c r="H55" s="13"/>
      <c r="J55" s="73" t="str">
        <f>IF(J53="X","X","")</f>
        <v>X</v>
      </c>
    </row>
    <row r="56" spans="1:18" s="78" customFormat="1" ht="17.399999999999999" hidden="1" x14ac:dyDescent="0.3">
      <c r="A56" s="74"/>
      <c r="B56" s="75" t="s">
        <v>65</v>
      </c>
      <c r="C56" s="76"/>
      <c r="D56" s="76"/>
      <c r="E56" s="76"/>
      <c r="F56" s="76"/>
      <c r="G56" s="76"/>
      <c r="H56" s="77"/>
      <c r="I56" s="77"/>
      <c r="J56" s="73" t="str">
        <f>IF(J57="X","X","")</f>
        <v/>
      </c>
      <c r="K56" s="77"/>
      <c r="L56" s="77"/>
      <c r="M56" s="77"/>
      <c r="N56" s="77"/>
      <c r="O56" s="77"/>
      <c r="P56" s="77"/>
      <c r="Q56" s="77"/>
      <c r="R56" s="77"/>
    </row>
    <row r="57" spans="1:18" s="78" customFormat="1" ht="47.25" hidden="1" customHeight="1" x14ac:dyDescent="0.3">
      <c r="A57" s="77"/>
      <c r="B57" s="88"/>
      <c r="C57" s="89"/>
      <c r="D57" s="89"/>
      <c r="E57" s="89"/>
      <c r="F57" s="89"/>
      <c r="G57" s="90"/>
      <c r="H57" s="77"/>
      <c r="I57" s="77"/>
      <c r="J57" s="73" t="str">
        <f>IF(B57&lt;&gt;"","X","")</f>
        <v/>
      </c>
      <c r="K57" s="77"/>
      <c r="L57" s="77"/>
      <c r="M57" s="77"/>
      <c r="N57" s="77"/>
      <c r="O57" s="77"/>
      <c r="P57" s="77"/>
      <c r="Q57" s="77"/>
      <c r="R57" s="77"/>
    </row>
    <row r="58" spans="1:18" ht="13.2" hidden="1" x14ac:dyDescent="0.25">
      <c r="B58" s="13"/>
      <c r="C58" s="13"/>
      <c r="D58" s="13"/>
      <c r="E58" s="13"/>
      <c r="F58" s="13"/>
      <c r="G58" s="13"/>
      <c r="H58" s="13"/>
      <c r="J58" s="73" t="str">
        <f>IF(J56="X","X","")</f>
        <v/>
      </c>
    </row>
    <row r="59" spans="1:18" s="78" customFormat="1" ht="17.399999999999999" hidden="1" x14ac:dyDescent="0.3">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3">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3">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3">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3">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3">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3">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3">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3">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3">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3">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3">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3">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3">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3">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3">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3">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3">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3">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3">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3">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3">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3">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3">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3">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3">
      <c r="A84" s="74"/>
      <c r="B84" s="83" t="s">
        <v>19</v>
      </c>
      <c r="C84" s="86" t="s">
        <v>86</v>
      </c>
      <c r="D84" s="86"/>
      <c r="E84" s="86"/>
      <c r="F84" s="86"/>
      <c r="G84" s="86"/>
      <c r="H84" s="77"/>
      <c r="I84" s="77"/>
      <c r="J84" s="73" t="str">
        <f>IF(C84&lt;&gt;"","X","")</f>
        <v>X</v>
      </c>
      <c r="K84" s="77"/>
      <c r="L84" s="77"/>
      <c r="M84" s="77"/>
      <c r="N84" s="77"/>
      <c r="O84" s="77"/>
      <c r="P84" s="77"/>
      <c r="Q84" s="77"/>
      <c r="R84" s="77"/>
    </row>
    <row r="85" spans="1:18" s="78" customFormat="1" ht="18.75" customHeight="1" x14ac:dyDescent="0.3">
      <c r="A85" s="74"/>
      <c r="B85" s="81" t="s">
        <v>20</v>
      </c>
      <c r="C85" s="86" t="s">
        <v>87</v>
      </c>
      <c r="D85" s="86"/>
      <c r="E85" s="86"/>
      <c r="F85" s="86"/>
      <c r="G85" s="86"/>
      <c r="H85" s="77"/>
      <c r="I85" s="77"/>
      <c r="J85" s="73" t="str">
        <f>IF(C85&lt;&gt;"","X","")</f>
        <v>X</v>
      </c>
      <c r="K85" s="77"/>
      <c r="L85" s="77"/>
      <c r="M85" s="77"/>
      <c r="N85" s="77"/>
      <c r="O85" s="77"/>
      <c r="P85" s="77"/>
      <c r="Q85" s="77"/>
      <c r="R85" s="77"/>
    </row>
    <row r="86" spans="1:18" s="78" customFormat="1" ht="18.75" customHeight="1" x14ac:dyDescent="0.3">
      <c r="A86" s="74"/>
      <c r="B86" s="81" t="s">
        <v>8</v>
      </c>
      <c r="C86" s="86" t="s">
        <v>88</v>
      </c>
      <c r="D86" s="86"/>
      <c r="E86" s="86"/>
      <c r="F86" s="86"/>
      <c r="G86" s="86"/>
      <c r="H86" s="77"/>
      <c r="I86" s="77"/>
      <c r="J86" s="73" t="str">
        <f>IF(C86&lt;&gt;"","X","")</f>
        <v>X</v>
      </c>
      <c r="K86" s="77"/>
      <c r="L86" s="77"/>
      <c r="M86" s="77"/>
      <c r="N86" s="77"/>
      <c r="O86" s="77"/>
      <c r="P86" s="77"/>
      <c r="Q86" s="77"/>
      <c r="R86" s="77"/>
    </row>
    <row r="87" spans="1:18" s="78" customFormat="1" ht="18.600000000000001" customHeight="1" x14ac:dyDescent="0.3">
      <c r="A87" s="74"/>
      <c r="B87" s="81" t="s">
        <v>9</v>
      </c>
      <c r="C87" s="86" t="s">
        <v>89</v>
      </c>
      <c r="D87" s="86"/>
      <c r="E87" s="86"/>
      <c r="F87" s="86"/>
      <c r="G87" s="86"/>
      <c r="H87" s="77"/>
      <c r="I87" s="77"/>
      <c r="J87" s="73" t="str">
        <f>IF(C87&lt;&gt;"","X","")</f>
        <v>X</v>
      </c>
      <c r="K87" s="77"/>
      <c r="L87" s="77"/>
      <c r="M87" s="77"/>
      <c r="N87" s="77"/>
      <c r="O87" s="77"/>
      <c r="P87" s="77"/>
      <c r="Q87" s="77"/>
      <c r="R87" s="77"/>
    </row>
    <row r="88" spans="1:18" s="78" customFormat="1" ht="12" customHeight="1" x14ac:dyDescent="0.3">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3">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3">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3">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3">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3">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3">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3">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3">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3">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3">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3">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3">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3">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4.75" customHeight="1" x14ac:dyDescent="0.3">
      <c r="A102" s="74"/>
      <c r="B102" s="83" t="s">
        <v>33</v>
      </c>
      <c r="C102" s="86" t="s">
        <v>77</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3">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3">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3">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3">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3">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3">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3">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3">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3">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3">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3">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3">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3">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3">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3">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3">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7.399999999999999" hidden="1" x14ac:dyDescent="0.3">
      <c r="A119" s="74"/>
      <c r="B119" s="75" t="s">
        <v>67</v>
      </c>
      <c r="C119" s="76"/>
      <c r="D119" s="76"/>
      <c r="E119" s="76"/>
      <c r="F119" s="76"/>
      <c r="G119" s="76"/>
      <c r="H119" s="77"/>
      <c r="I119" s="77"/>
      <c r="J119" s="73" t="str">
        <f>IF(J120="X","X","")</f>
        <v/>
      </c>
      <c r="K119" s="77"/>
      <c r="L119" s="77"/>
      <c r="M119" s="77"/>
      <c r="N119" s="77"/>
      <c r="O119" s="77"/>
      <c r="P119" s="77"/>
      <c r="Q119" s="77"/>
      <c r="R119" s="77"/>
    </row>
    <row r="120" spans="1:18" s="78" customFormat="1" ht="54.75" hidden="1" customHeight="1" x14ac:dyDescent="0.3">
      <c r="A120" s="77"/>
      <c r="B120" s="88"/>
      <c r="C120" s="89"/>
      <c r="D120" s="89"/>
      <c r="E120" s="89"/>
      <c r="F120" s="89"/>
      <c r="G120" s="90"/>
      <c r="H120" s="77"/>
      <c r="I120" s="77"/>
      <c r="J120" s="73" t="str">
        <f>IF(B120&lt;&gt;"","X","")</f>
        <v/>
      </c>
      <c r="K120" s="77"/>
      <c r="L120" s="77"/>
      <c r="M120" s="77"/>
      <c r="N120" s="77"/>
      <c r="O120" s="77"/>
      <c r="P120" s="77"/>
      <c r="Q120" s="77"/>
      <c r="R120" s="77"/>
    </row>
    <row r="121" spans="1:18" ht="13.2" hidden="1" x14ac:dyDescent="0.25">
      <c r="G121" s="8"/>
      <c r="H121" s="8"/>
    </row>
  </sheetData>
  <sheetProtection selectLockedCells="1"/>
  <autoFilter ref="J10:J121" xr:uid="{00000000-0009-0000-0000-000001000000}">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S26:S43 S12:T25 J7:K25 J26:N43 L12:N25 T26:T44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26:O43 O12:O25" xr:uid="{00000000-0002-0000-0100-000000000000}">
      <formula1>"kg,ltr,St."</formula1>
    </dataValidation>
    <dataValidation type="list" allowBlank="1" showInputMessage="1" showErrorMessage="1" sqref="Q26:Q43 Q12:Q25" xr:uid="{00000000-0002-0000-0100-000001000000}">
      <formula1>"o,u,o2,u2,o3,u3"</formula1>
    </dataValidation>
  </dataValidations>
  <pageMargins left="0.3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Messemer</dc:creator>
  <cp:lastModifiedBy>Markus Messemer</cp:lastModifiedBy>
  <cp:lastPrinted>2018-09-19T21:07:05Z</cp:lastPrinted>
  <dcterms:created xsi:type="dcterms:W3CDTF">2010-01-14T09:56:01Z</dcterms:created>
  <dcterms:modified xsi:type="dcterms:W3CDTF">2018-09-19T21:09:46Z</dcterms:modified>
</cp:coreProperties>
</file>